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custom-properties" Target="docProps/custom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T:\M 2018\M18-043 MODERNIZACE SILNICE III.298 23 HRACHOVIŠTĚ - PRŮTAH\Hrachoviště průtah dešťová kanalizace\rozpočet DPS xls\"/>
    </mc:Choice>
  </mc:AlternateContent>
  <bookViews>
    <workbookView xWindow="0" yWindow="0" windowWidth="0" windowHeight="0"/>
  </bookViews>
  <sheets>
    <sheet name="Rekapitulace stavby" sheetId="1" r:id="rId1"/>
    <sheet name="01 - SO dešťová kanalizace" sheetId="2" r:id="rId2"/>
    <sheet name="02 - Vedlejší a ostatní n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'01 - SO dešťová kanalizace'!$C$125:$K$300</definedName>
    <definedName name="_xlnm.Print_Area" localSheetId="1">'01 - SO dešťová kanalizace'!$C$4:$J$76,'01 - SO dešťová kanalizace'!$C$82:$J$107,'01 - SO dešťová kanalizace'!$C$113:$K$300</definedName>
    <definedName name="_xlnm.Print_Titles" localSheetId="1">'01 - SO dešťová kanalizace'!$125:$125</definedName>
    <definedName name="_xlnm._FilterDatabase" localSheetId="2" hidden="1">'02 - Vedlejší a ostatní n...'!$C$123:$K$169</definedName>
    <definedName name="_xlnm.Print_Area" localSheetId="2">'02 - Vedlejší a ostatní n...'!$C$4:$J$76,'02 - Vedlejší a ostatní n...'!$C$82:$J$105,'02 - Vedlejší a ostatní n...'!$C$111:$K$169</definedName>
    <definedName name="_xlnm.Print_Titles" localSheetId="2">'02 - Vedlejší a ostatní n...'!$123:$123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69"/>
  <c r="BH169"/>
  <c r="BG169"/>
  <c r="BF169"/>
  <c r="T169"/>
  <c r="R169"/>
  <c r="P169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3"/>
  <c r="BH163"/>
  <c r="BG163"/>
  <c r="BF163"/>
  <c r="T163"/>
  <c r="R163"/>
  <c r="P163"/>
  <c r="BI161"/>
  <c r="BH161"/>
  <c r="BG161"/>
  <c r="BF161"/>
  <c r="T161"/>
  <c r="R161"/>
  <c r="P161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J121"/>
  <c r="J120"/>
  <c r="F120"/>
  <c r="F118"/>
  <c r="E116"/>
  <c r="J92"/>
  <c r="J91"/>
  <c r="F91"/>
  <c r="F89"/>
  <c r="E87"/>
  <c r="J18"/>
  <c r="E18"/>
  <c r="F121"/>
  <c r="J17"/>
  <c r="J12"/>
  <c r="J89"/>
  <c r="E7"/>
  <c r="E114"/>
  <c i="2" r="J37"/>
  <c r="J36"/>
  <c i="1" r="AY95"/>
  <c i="2" r="J35"/>
  <c i="1" r="AX95"/>
  <c i="2" r="BI294"/>
  <c r="BH294"/>
  <c r="BG294"/>
  <c r="BF294"/>
  <c r="T294"/>
  <c r="T293"/>
  <c r="R294"/>
  <c r="R293"/>
  <c r="P294"/>
  <c r="P293"/>
  <c r="BI292"/>
  <c r="BH292"/>
  <c r="BG292"/>
  <c r="BF292"/>
  <c r="T292"/>
  <c r="T291"/>
  <c r="R292"/>
  <c r="R291"/>
  <c r="P292"/>
  <c r="P291"/>
  <c r="BI289"/>
  <c r="BH289"/>
  <c r="BG289"/>
  <c r="BF289"/>
  <c r="T289"/>
  <c r="R289"/>
  <c r="P289"/>
  <c r="BI285"/>
  <c r="BH285"/>
  <c r="BG285"/>
  <c r="BF285"/>
  <c r="T285"/>
  <c r="R285"/>
  <c r="P285"/>
  <c r="BI282"/>
  <c r="BH282"/>
  <c r="BG282"/>
  <c r="BF282"/>
  <c r="T282"/>
  <c r="R282"/>
  <c r="P282"/>
  <c r="BI277"/>
  <c r="BH277"/>
  <c r="BG277"/>
  <c r="BF277"/>
  <c r="T277"/>
  <c r="R277"/>
  <c r="P277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0"/>
  <c r="BH250"/>
  <c r="BG250"/>
  <c r="BF250"/>
  <c r="T250"/>
  <c r="R250"/>
  <c r="P250"/>
  <c r="BI249"/>
  <c r="BH249"/>
  <c r="BG249"/>
  <c r="BF249"/>
  <c r="T249"/>
  <c r="R249"/>
  <c r="P249"/>
  <c r="BI247"/>
  <c r="BH247"/>
  <c r="BG247"/>
  <c r="BF247"/>
  <c r="T247"/>
  <c r="R247"/>
  <c r="P247"/>
  <c r="BI246"/>
  <c r="BH246"/>
  <c r="BG246"/>
  <c r="BF246"/>
  <c r="T246"/>
  <c r="R246"/>
  <c r="P246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5"/>
  <c r="BH235"/>
  <c r="BG235"/>
  <c r="BF235"/>
  <c r="T235"/>
  <c r="R235"/>
  <c r="P235"/>
  <c r="BI234"/>
  <c r="BH234"/>
  <c r="BG234"/>
  <c r="BF234"/>
  <c r="T234"/>
  <c r="R234"/>
  <c r="P234"/>
  <c r="BI230"/>
  <c r="BH230"/>
  <c r="BG230"/>
  <c r="BF230"/>
  <c r="T230"/>
  <c r="T229"/>
  <c r="R230"/>
  <c r="R229"/>
  <c r="P230"/>
  <c r="P229"/>
  <c r="BI227"/>
  <c r="BH227"/>
  <c r="BG227"/>
  <c r="BF227"/>
  <c r="T227"/>
  <c r="R227"/>
  <c r="P227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6"/>
  <c r="BH216"/>
  <c r="BG216"/>
  <c r="BF216"/>
  <c r="T216"/>
  <c r="R216"/>
  <c r="P216"/>
  <c r="BI212"/>
  <c r="BH212"/>
  <c r="BG212"/>
  <c r="BF212"/>
  <c r="T212"/>
  <c r="R212"/>
  <c r="P212"/>
  <c r="BI210"/>
  <c r="BH210"/>
  <c r="BG210"/>
  <c r="BF210"/>
  <c r="T210"/>
  <c r="T209"/>
  <c r="R210"/>
  <c r="R209"/>
  <c r="P210"/>
  <c r="P209"/>
  <c r="BI208"/>
  <c r="BH208"/>
  <c r="BG208"/>
  <c r="BF208"/>
  <c r="T208"/>
  <c r="R208"/>
  <c r="P208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8"/>
  <c r="BH198"/>
  <c r="BG198"/>
  <c r="BF198"/>
  <c r="T198"/>
  <c r="R198"/>
  <c r="P198"/>
  <c r="BI194"/>
  <c r="BH194"/>
  <c r="BG194"/>
  <c r="BF194"/>
  <c r="T194"/>
  <c r="R194"/>
  <c r="P194"/>
  <c r="BI190"/>
  <c r="BH190"/>
  <c r="BG190"/>
  <c r="BF190"/>
  <c r="T190"/>
  <c r="R190"/>
  <c r="P190"/>
  <c r="BI184"/>
  <c r="BH184"/>
  <c r="BG184"/>
  <c r="BF184"/>
  <c r="T184"/>
  <c r="R184"/>
  <c r="P184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5"/>
  <c r="BH165"/>
  <c r="BG165"/>
  <c r="BF165"/>
  <c r="T165"/>
  <c r="R165"/>
  <c r="P165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2"/>
  <c r="BH152"/>
  <c r="BG152"/>
  <c r="BF152"/>
  <c r="T152"/>
  <c r="R152"/>
  <c r="P152"/>
  <c r="BI144"/>
  <c r="BH144"/>
  <c r="BG144"/>
  <c r="BF144"/>
  <c r="T144"/>
  <c r="R144"/>
  <c r="P144"/>
  <c r="BI142"/>
  <c r="BH142"/>
  <c r="BG142"/>
  <c r="BF142"/>
  <c r="T142"/>
  <c r="R142"/>
  <c r="P142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J123"/>
  <c r="J122"/>
  <c r="F122"/>
  <c r="F120"/>
  <c r="E118"/>
  <c r="J92"/>
  <c r="J91"/>
  <c r="F91"/>
  <c r="F89"/>
  <c r="E87"/>
  <c r="J18"/>
  <c r="E18"/>
  <c r="F92"/>
  <c r="J17"/>
  <c r="J12"/>
  <c r="J120"/>
  <c r="E7"/>
  <c r="E85"/>
  <c i="1" r="L90"/>
  <c r="AM90"/>
  <c r="AM89"/>
  <c r="L89"/>
  <c r="AM87"/>
  <c r="L87"/>
  <c r="L85"/>
  <c r="L84"/>
  <c i="2" r="J277"/>
  <c r="J256"/>
  <c r="J247"/>
  <c r="BK216"/>
  <c r="J165"/>
  <c r="BK294"/>
  <c r="BK270"/>
  <c r="BK260"/>
  <c r="J230"/>
  <c r="BK184"/>
  <c r="BK137"/>
  <c r="BK252"/>
  <c r="BK234"/>
  <c r="J212"/>
  <c r="J194"/>
  <c r="BK261"/>
  <c r="J253"/>
  <c r="J223"/>
  <c r="BK165"/>
  <c r="J289"/>
  <c r="J234"/>
  <c r="BK208"/>
  <c r="J184"/>
  <c r="BK210"/>
  <c i="1" r="AS94"/>
  <c i="3" r="BK149"/>
  <c r="BK158"/>
  <c r="BK140"/>
  <c r="J151"/>
  <c r="J153"/>
  <c i="2" r="BK238"/>
  <c r="BK139"/>
  <c r="BK250"/>
  <c r="BK230"/>
  <c r="BK160"/>
  <c r="BK259"/>
  <c r="BK241"/>
  <c r="BK220"/>
  <c r="J282"/>
  <c r="J272"/>
  <c r="J266"/>
  <c r="BK258"/>
  <c r="BK246"/>
  <c r="J203"/>
  <c r="J137"/>
  <c r="BK271"/>
  <c r="J261"/>
  <c r="J227"/>
  <c r="J162"/>
  <c r="BK262"/>
  <c r="BK239"/>
  <c r="BK222"/>
  <c r="BK198"/>
  <c r="J258"/>
  <c r="BK237"/>
  <c r="BK194"/>
  <c r="J139"/>
  <c r="BK247"/>
  <c r="J218"/>
  <c r="BK170"/>
  <c r="BK131"/>
  <c r="J131"/>
  <c i="3" r="J157"/>
  <c r="J145"/>
  <c r="BK157"/>
  <c r="BK155"/>
  <c r="BK132"/>
  <c r="J139"/>
  <c r="BK169"/>
  <c r="J149"/>
  <c r="BK145"/>
  <c i="2" r="BK289"/>
  <c r="BK269"/>
  <c r="J262"/>
  <c r="BK253"/>
  <c r="BK219"/>
  <c r="BK135"/>
  <c r="BK277"/>
  <c r="BK257"/>
  <c r="BK212"/>
  <c r="BK173"/>
  <c r="BK256"/>
  <c r="J237"/>
  <c r="BK203"/>
  <c r="J133"/>
  <c r="BK249"/>
  <c r="BK218"/>
  <c r="BK152"/>
  <c r="J235"/>
  <c r="J216"/>
  <c r="J190"/>
  <c r="BK144"/>
  <c i="3" r="BK166"/>
  <c r="J150"/>
  <c r="J169"/>
  <c r="BK143"/>
  <c r="BK161"/>
  <c r="BK147"/>
  <c r="J129"/>
  <c r="BK129"/>
  <c r="BK150"/>
  <c r="BK141"/>
  <c i="2" r="J294"/>
  <c r="BK267"/>
  <c r="J259"/>
  <c r="J242"/>
  <c r="J210"/>
  <c r="J152"/>
  <c r="BK282"/>
  <c r="J267"/>
  <c r="J241"/>
  <c r="BK201"/>
  <c r="J142"/>
  <c r="BK255"/>
  <c r="BK227"/>
  <c r="J201"/>
  <c r="BK129"/>
  <c r="J254"/>
  <c r="J224"/>
  <c r="J170"/>
  <c r="J250"/>
  <c r="J220"/>
  <c r="J173"/>
  <c r="J135"/>
  <c r="J176"/>
  <c i="3" r="J161"/>
  <c r="BK128"/>
  <c r="BK164"/>
  <c r="BK127"/>
  <c r="BK151"/>
  <c r="J168"/>
  <c r="BK163"/>
  <c r="BK168"/>
  <c r="J128"/>
  <c r="J127"/>
  <c i="2" r="J285"/>
  <c r="J271"/>
  <c r="BK265"/>
  <c r="BK254"/>
  <c r="J239"/>
  <c r="BK176"/>
  <c r="J129"/>
  <c r="BK272"/>
  <c r="J265"/>
  <c r="J219"/>
  <c r="BK182"/>
  <c r="BK266"/>
  <c r="BK243"/>
  <c r="BK224"/>
  <c r="BK161"/>
  <c r="J255"/>
  <c r="J246"/>
  <c r="J198"/>
  <c r="BK133"/>
  <c r="J243"/>
  <c r="BK223"/>
  <c r="J182"/>
  <c r="BK162"/>
  <c r="J179"/>
  <c i="3" r="J163"/>
  <c r="BK139"/>
  <c r="J147"/>
  <c r="J164"/>
  <c r="BK136"/>
  <c r="J141"/>
  <c r="J136"/>
  <c r="J132"/>
  <c r="J134"/>
  <c i="2" r="BK292"/>
  <c r="J270"/>
  <c r="J263"/>
  <c r="J257"/>
  <c r="J252"/>
  <c r="BK221"/>
  <c r="J205"/>
  <c r="BK142"/>
  <c r="BK285"/>
  <c r="J269"/>
  <c r="J249"/>
  <c r="BK205"/>
  <c r="J160"/>
  <c r="BK263"/>
  <c r="BK242"/>
  <c r="J221"/>
  <c r="J144"/>
  <c r="J260"/>
  <c r="BK235"/>
  <c r="BK179"/>
  <c r="J292"/>
  <c r="J238"/>
  <c r="J222"/>
  <c r="BK190"/>
  <c r="J161"/>
  <c r="J208"/>
  <c i="3" r="BK153"/>
  <c r="J166"/>
  <c r="J140"/>
  <c r="BK156"/>
  <c r="J143"/>
  <c r="J156"/>
  <c r="J155"/>
  <c r="J158"/>
  <c r="BK134"/>
  <c i="2" l="1" r="P128"/>
  <c r="T204"/>
  <c r="T211"/>
  <c r="T276"/>
  <c r="BK204"/>
  <c r="J204"/>
  <c r="J99"/>
  <c r="P233"/>
  <c i="3" r="T126"/>
  <c r="T125"/>
  <c i="2" r="P204"/>
  <c r="BK233"/>
  <c r="J233"/>
  <c r="J103"/>
  <c r="R276"/>
  <c i="3" r="R126"/>
  <c r="R125"/>
  <c r="T131"/>
  <c r="T130"/>
  <c i="2" r="R128"/>
  <c r="R127"/>
  <c r="R126"/>
  <c r="R233"/>
  <c i="3" r="BK126"/>
  <c r="J126"/>
  <c r="J98"/>
  <c r="R138"/>
  <c r="R137"/>
  <c i="2" r="T128"/>
  <c r="R211"/>
  <c r="P276"/>
  <c i="3" r="P126"/>
  <c r="P125"/>
  <c r="T138"/>
  <c r="T137"/>
  <c r="BK160"/>
  <c r="BK159"/>
  <c r="J159"/>
  <c r="J103"/>
  <c i="2" r="BK128"/>
  <c r="J128"/>
  <c r="J98"/>
  <c r="R204"/>
  <c r="P211"/>
  <c r="BK276"/>
  <c r="J276"/>
  <c r="J104"/>
  <c i="3" r="R131"/>
  <c r="R130"/>
  <c r="P160"/>
  <c r="P159"/>
  <c i="2" r="BK211"/>
  <c r="J211"/>
  <c r="J101"/>
  <c r="T233"/>
  <c i="3" r="BK131"/>
  <c r="J131"/>
  <c r="J100"/>
  <c r="BK138"/>
  <c r="J138"/>
  <c r="J102"/>
  <c r="R160"/>
  <c r="R159"/>
  <c r="P131"/>
  <c r="P130"/>
  <c r="P138"/>
  <c r="P137"/>
  <c r="T160"/>
  <c r="T159"/>
  <c i="2" r="BK209"/>
  <c r="J209"/>
  <c r="J100"/>
  <c r="BK293"/>
  <c r="J293"/>
  <c r="J106"/>
  <c r="BK229"/>
  <c r="J229"/>
  <c r="J102"/>
  <c r="BK291"/>
  <c r="J291"/>
  <c r="J105"/>
  <c i="3" r="BE129"/>
  <c r="BE132"/>
  <c r="BE163"/>
  <c r="BE127"/>
  <c r="BE145"/>
  <c r="BE147"/>
  <c r="BE149"/>
  <c r="BE150"/>
  <c r="BE157"/>
  <c r="BE158"/>
  <c r="BE164"/>
  <c i="2" r="BK127"/>
  <c r="J127"/>
  <c r="J97"/>
  <c i="3" r="F92"/>
  <c r="BE136"/>
  <c r="BE139"/>
  <c r="BE141"/>
  <c r="BE153"/>
  <c r="BE166"/>
  <c r="E85"/>
  <c r="J118"/>
  <c r="BE143"/>
  <c r="BE156"/>
  <c r="BE169"/>
  <c r="BE134"/>
  <c r="BE128"/>
  <c r="BE151"/>
  <c r="BE155"/>
  <c r="BE161"/>
  <c r="BE168"/>
  <c r="BE140"/>
  <c i="2" r="J89"/>
  <c r="E116"/>
  <c r="BE139"/>
  <c r="BE142"/>
  <c r="BE161"/>
  <c r="BE162"/>
  <c r="BE165"/>
  <c r="BE263"/>
  <c r="F123"/>
  <c r="BE137"/>
  <c r="BE179"/>
  <c r="BE182"/>
  <c r="BE271"/>
  <c r="BE131"/>
  <c r="BE133"/>
  <c r="BE135"/>
  <c r="BE144"/>
  <c r="BE160"/>
  <c r="BE194"/>
  <c r="BE205"/>
  <c r="BE221"/>
  <c r="BE237"/>
  <c r="BE129"/>
  <c r="BE212"/>
  <c r="BE216"/>
  <c r="BE219"/>
  <c r="BE222"/>
  <c r="BE234"/>
  <c r="BE239"/>
  <c r="BE242"/>
  <c r="BE252"/>
  <c r="BE262"/>
  <c r="BE152"/>
  <c r="BE173"/>
  <c r="BE176"/>
  <c r="BE184"/>
  <c r="BE190"/>
  <c r="BE246"/>
  <c r="BE253"/>
  <c r="BE257"/>
  <c r="BE259"/>
  <c r="BE261"/>
  <c r="BE267"/>
  <c r="BE170"/>
  <c r="BE198"/>
  <c r="BE203"/>
  <c r="BE208"/>
  <c r="BE210"/>
  <c r="BE224"/>
  <c r="BE227"/>
  <c r="BE235"/>
  <c r="BE243"/>
  <c r="BE254"/>
  <c r="BE255"/>
  <c r="BE258"/>
  <c r="BE265"/>
  <c r="BE269"/>
  <c r="BE285"/>
  <c r="BE289"/>
  <c r="BE201"/>
  <c r="BE218"/>
  <c r="BE220"/>
  <c r="BE223"/>
  <c r="BE230"/>
  <c r="BE238"/>
  <c r="BE241"/>
  <c r="BE247"/>
  <c r="BE249"/>
  <c r="BE250"/>
  <c r="BE256"/>
  <c r="BE260"/>
  <c r="BE266"/>
  <c r="BE270"/>
  <c r="BE272"/>
  <c r="BE277"/>
  <c r="BE282"/>
  <c r="BE292"/>
  <c r="BE294"/>
  <c i="3" r="F37"/>
  <c i="1" r="BD96"/>
  <c i="3" r="F36"/>
  <c i="1" r="BC96"/>
  <c i="2" r="J34"/>
  <c i="1" r="AW95"/>
  <c i="2" r="F34"/>
  <c i="1" r="BA95"/>
  <c i="3" r="F34"/>
  <c i="1" r="BA96"/>
  <c i="3" r="F35"/>
  <c i="1" r="BB96"/>
  <c i="2" r="F35"/>
  <c i="1" r="BB95"/>
  <c i="3" r="J34"/>
  <c i="1" r="AW96"/>
  <c i="2" r="F36"/>
  <c i="1" r="BC95"/>
  <c i="2" r="F37"/>
  <c i="1" r="BD95"/>
  <c i="3" l="1" r="R124"/>
  <c r="P124"/>
  <c i="1" r="AU96"/>
  <c i="2" r="T127"/>
  <c r="T126"/>
  <c i="3" r="T124"/>
  <c i="2" r="P127"/>
  <c r="P126"/>
  <c i="1" r="AU95"/>
  <c i="3" r="BK130"/>
  <c r="J130"/>
  <c r="J99"/>
  <c r="J160"/>
  <c r="J104"/>
  <c r="BK125"/>
  <c r="J125"/>
  <c r="J97"/>
  <c r="BK137"/>
  <c r="J137"/>
  <c r="J101"/>
  <c i="2" r="BK126"/>
  <c r="J126"/>
  <c r="J96"/>
  <c i="1" r="BB94"/>
  <c r="W31"/>
  <c i="3" r="F33"/>
  <c i="1" r="AZ96"/>
  <c i="2" r="J33"/>
  <c i="1" r="AV95"/>
  <c r="AT95"/>
  <c r="BC94"/>
  <c r="W32"/>
  <c r="BD94"/>
  <c r="W33"/>
  <c r="BA94"/>
  <c r="W30"/>
  <c i="2" r="F33"/>
  <c i="1" r="AZ95"/>
  <c i="3" r="J33"/>
  <c i="1" r="AV96"/>
  <c r="AT96"/>
  <c i="3" l="1" r="BK124"/>
  <c r="J124"/>
  <c r="J96"/>
  <c i="1" r="AU94"/>
  <c r="AX94"/>
  <c i="2" r="J30"/>
  <c i="1" r="AG95"/>
  <c r="AZ94"/>
  <c r="W29"/>
  <c r="AW94"/>
  <c r="AK30"/>
  <c r="AY94"/>
  <c i="2" l="1" r="J39"/>
  <c i="1" r="AN95"/>
  <c i="3" r="J30"/>
  <c i="1" r="AG96"/>
  <c r="AV94"/>
  <c r="AK29"/>
  <c i="3" l="1" r="J39"/>
  <c i="1" r="AN96"/>
  <c r="AG94"/>
  <c r="AK26"/>
  <c r="AK3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<sst xmlns="http://schemas.openxmlformats.org/spreadsheetml/2006/main">
  <si>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</si>
  <si>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</si>
  <si>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</si>
  <si>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</si>
  <si>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</si>
  <si>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{63da0375-f840-40bc-91aa-673e453aeda5}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</si>
  <si>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</si>
  <si>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</si>
  <si>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</si>
  <si>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</si>
  <si>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</si>
  <si>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</si>
  <si>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</si>
  <si>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</si>
  <si>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M18/043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</si>
  <si>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</si>
  <si>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</si>
  <si>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Modernizace silnice III/298 23 Hrachoviště – průtah</t>
  </si>
  <si>
    <t>KSO:</t>
  </si>
  <si>
    <t>CC-CZ:</t>
  </si>
  <si>
    <t>Místo:</t>
  </si>
  <si>
    <t>Býšť</t>
  </si>
  <si>
    <t>Datum:</t>
  </si>
  <si>
    <t>5. 8. 2019</t>
  </si>
  <si>
    <t>Zadavatel:</t>
  </si>
  <si>
    <t>IČ:</t>
  </si>
  <si>
    <t>SÚS Pardubického kraje, Doubravice 98, Pardubice</t>
  </si>
  <si>
    <t>DIČ:</t>
  </si>
  <si>
    <t>Uchazeč:</t>
  </si>
  <si>
    <t>Vyplň údaj</t>
  </si>
  <si>
    <t>Projektant:</t>
  </si>
  <si>
    <t>60113111</t>
  </si>
  <si>
    <t>Multiaqua s.r.o.</t>
  </si>
  <si>
    <t>CZ60113111</t>
  </si>
  <si>
    <t>True</t>
  </si>
  <si>
    <t>Zpracovatel:</t>
  </si>
  <si>
    <t>Roman Bárta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</si>
  <si>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</si>
  <si>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</si>
  <si>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</si>
  <si>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</si>
  <si>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</si>
  <si>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</si>
  <si>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</si>
  <si>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</si>
  <si>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</si>
  <si>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</si>
  <si>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</si>
  <si>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</si>
  <si>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</si>
  <si>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</si>
  <si>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</si>
  <si>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</si>
  <si>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</si>
  <si>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</si>
  <si>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</si>
  <si>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</si>
  <si>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</si>
  <si>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</si>
  <si>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</si>
  <si>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</si>
  <si>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</si>
  <si>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</si>
  <si>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</si>
  <si>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</si>
  <si>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</si>
  <si>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</si>
  <si>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</si>
  <si>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</si>
  <si>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</si>
  <si>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</si>
  <si>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</si>
  <si>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</si>
  <si>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</si>
  <si>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</si>
  <si>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</si>
  <si>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</si>
  <si>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</si>
  <si>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</si>
  <si>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</si>
  <si>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</si>
  <si>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</si>
  <si>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</si>
  <si>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</si>
  <si>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</si>
  <si>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SO dešťová kanalizace</t>
  </si>
  <si>
    <t>STA</t>
  </si>
  <si>
    <t>1</t>
  </si>
  <si>
    <t>{43daaf37-f1c9-434a-ade5-0338f76e4cb9}</t>
  </si>
  <si>
    <t>2</t>
  </si>
  <si>
    <t>02</t>
  </si>
  <si>
    <t>Vedlejší a ostatní náklady</t>
  </si>
  <si>
    <t>{0faaebd1-e449-4565-ac9e-8d864825b1f8}</t>
  </si>
  <si>
    <t>KRYCÍ LIST SOUPISU PRACÍ</t>
  </si>
  <si>
    <t>Objekt:</t>
  </si>
  <si>
    <t>01 - SO dešťová kanalizace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</si>
  <si>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</si>
  <si>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</si>
  <si>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</si>
  <si>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</si>
  <si>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</si>
  <si>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</si>
  <si>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</si>
  <si>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</si>
  <si>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</si>
  <si>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</si>
  <si>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</si>
  <si>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</si>
  <si>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997 - Přesun sutě</t>
  </si>
  <si>
    <t xml:space="preserve">    998 - Přesun hmot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</si>
  <si>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</si>
  <si>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</si>
  <si>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</si>
  <si>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</si>
  <si>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</si>
  <si>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</si>
  <si>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</si>
  <si>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</si>
  <si>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</si>
  <si>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</si>
  <si>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</si>
  <si>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</si>
  <si>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</si>
  <si>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</si>
  <si>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</si>
  <si>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</si>
  <si>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</si>
  <si>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</si>
  <si>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</si>
  <si>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113151111</t>
  </si>
  <si>
    <t xml:space="preserve">Rozebírání zpevněných ploch  s přemístěním na skládku na vzdálenost do 20 m nebo s naložením na dopravní prostředek ze silničních panelů</t>
  </si>
  <si>
    <t>m2</t>
  </si>
  <si>
    <t>CS ÚRS 2022 01</t>
  </si>
  <si>
    <t>4</t>
  </si>
  <si>
    <t>864033912</t>
  </si>
  <si>
    <t>VV</t>
  </si>
  <si>
    <t>6*1,0*3,0</t>
  </si>
  <si>
    <t>115101201</t>
  </si>
  <si>
    <t>Čerpání vody na dopravní výšku do 10 m s uvažovaným průměrným přítokem do 500 l/min</t>
  </si>
  <si>
    <t>hod</t>
  </si>
  <si>
    <t>57762880</t>
  </si>
  <si>
    <t>560,0/10,0*24</t>
  </si>
  <si>
    <t>3</t>
  </si>
  <si>
    <t>115101301</t>
  </si>
  <si>
    <t>Pohotovost záložní čerpací soupravy pro dopravní výšku do 10 m s uvažovaným průměrným přítokem do 500 l/min</t>
  </si>
  <si>
    <t>den</t>
  </si>
  <si>
    <t>1984869226</t>
  </si>
  <si>
    <t>560,0/10</t>
  </si>
  <si>
    <t>119001405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</si>
  <si>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plastového, jmenovité světlosti DN do 200 mm</t>
  </si>
  <si>
    <t>m</t>
  </si>
  <si>
    <t>-1471762146</t>
  </si>
  <si>
    <t>14*1,5</t>
  </si>
  <si>
    <t>5</t>
  </si>
  <si>
    <t>119001421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</si>
  <si>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</si>
  <si>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-1634014321</t>
  </si>
  <si>
    <t>7*1,5</t>
  </si>
  <si>
    <t>6</t>
  </si>
  <si>
    <t>122251101</t>
  </si>
  <si>
    <t>Odkopávky a prokopávky nezapažené strojně v hornině třídy těžitelnosti I skupiny 3 do 20 m3</t>
  </si>
  <si>
    <t>m3</t>
  </si>
  <si>
    <t>1606853421</t>
  </si>
  <si>
    <t>pro opevnění příkopu</t>
  </si>
  <si>
    <t>5,0*0,35</t>
  </si>
  <si>
    <t>7</t>
  </si>
  <si>
    <t>130001101</t>
  </si>
  <si>
    <t>Příplatek k cenám hloubených vykopávek za ztížení vykopávky v blízkosti podzemního vedení nebo výbušnin pro jakoukoliv třídu horniny</t>
  </si>
  <si>
    <t>1656166093</t>
  </si>
  <si>
    <t>(14+7)*2*0,5*1,5*(2,7+0,15)</t>
  </si>
  <si>
    <t>8</t>
  </si>
  <si>
    <t>132254206</t>
  </si>
  <si>
    <t>Hloubení zapažených rýh šířky přes 800 do 2 000 mm strojně s urovnáním dna do předepsaného profilu a spádu v hornině třídy těžitelnosti I skupiny 3 přes 1 000 do 5 000 m3</t>
  </si>
  <si>
    <t>-325610278</t>
  </si>
  <si>
    <t>výkres D.4</t>
  </si>
  <si>
    <t>50% výkopu</t>
  </si>
  <si>
    <t>2369,73*0,5</t>
  </si>
  <si>
    <t>-450,0*PI*0,28*0,28*0,5 "odečet stávajícího potrubí</t>
  </si>
  <si>
    <t>-5*PI*0,62*0,62*1,5*0,5 "odečet stávajících šachet</t>
  </si>
  <si>
    <t>560,0*((0,2+0,1)/2*1,5)*0,5</t>
  </si>
  <si>
    <t>Součet</t>
  </si>
  <si>
    <t>9</t>
  </si>
  <si>
    <t>132354206</t>
  </si>
  <si>
    <t>Hloubení zapažených rýh šířky přes 800 do 2 000 mm strojně s urovnáním dna do předepsaného profilu a spádu v hornině třídy těžitelnosti II skupiny 4 přes 1 000 do 5 000 m3</t>
  </si>
  <si>
    <t>755096746</t>
  </si>
  <si>
    <t>10</t>
  </si>
  <si>
    <t>151811132</t>
  </si>
  <si>
    <t>Zřízení pažicích boxů pro pažení a rozepření stěn rýh podzemního vedení hloubka výkopu do 4 m, šířka přes 1,2 do 2,5 m</t>
  </si>
  <si>
    <t>-845318813</t>
  </si>
  <si>
    <t>11</t>
  </si>
  <si>
    <t>151811232</t>
  </si>
  <si>
    <t>Odstranění pažicích boxů pro pažení a rozepření stěn rýh podzemního vedení hloubka výkopu do 4 m, šířka přes 1,2 do 2,5 m</t>
  </si>
  <si>
    <t>-204727121</t>
  </si>
  <si>
    <t>12</t>
  </si>
  <si>
    <t>162451106</t>
  </si>
  <si>
    <t>Vodorovné přemístění výkopku nebo sypaniny po suchu na obvyklém dopravním prostředku, bez naložení výkopku, avšak se složením bez rozhrnutí z horniny třídy těžitelnosti I skupiny 1 až 3 na vzdálenost přes 1 500 do 2 000 m</t>
  </si>
  <si>
    <t>-1333271733</t>
  </si>
  <si>
    <t>zemina pro zpětný zásyp na meziskládku a zpět</t>
  </si>
  <si>
    <t>860,83*2</t>
  </si>
  <si>
    <t>13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</si>
  <si>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</si>
  <si>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</si>
  <si>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-1020388245</t>
  </si>
  <si>
    <t>přebytečná zemina</t>
  </si>
  <si>
    <t>1187,918+1,75 "výkop</t>
  </si>
  <si>
    <t>-860,83 "zpětný zásyp</t>
  </si>
  <si>
    <t>14</t>
  </si>
  <si>
    <t>162751137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</si>
  <si>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</si>
  <si>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-565791258</t>
  </si>
  <si>
    <t>1187,918 "výkop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</si>
  <si>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</si>
  <si>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</si>
  <si>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-145252465</t>
  </si>
  <si>
    <t>3 příplatky</t>
  </si>
  <si>
    <t>3*328,838</t>
  </si>
  <si>
    <t>16</t>
  </si>
  <si>
    <t>162751139</t>
  </si>
  <si>
    <t>Vodorovné přemístění výkopku nebo sypaniny po suchu na obvyklém dopravním prostředku, bez naložení výkopku, avšak se složením bez rozhrnutí z horniny třídy těžitelnosti II skupiny 4 a 5 na vzdálenost Příplatek k ceně za každých dalších i započatých 1 000 m</t>
  </si>
  <si>
    <t>-1766656062</t>
  </si>
  <si>
    <t>3*1187,918</t>
  </si>
  <si>
    <t>17</t>
  </si>
  <si>
    <t>167151111</t>
  </si>
  <si>
    <t>Nakládání, skládání a překládání neulehlého výkopku nebo sypaniny strojně nakládání, množství přes 100 m3, z hornin třídy těžitelnosti I, skupiny 1 až 3</t>
  </si>
  <si>
    <t>-1447836170</t>
  </si>
  <si>
    <t>zemina z meziskládky</t>
  </si>
  <si>
    <t>860,83</t>
  </si>
  <si>
    <t>18</t>
  </si>
  <si>
    <t>171201221</t>
  </si>
  <si>
    <t>Poplatek za uložení stavebního odpadu na skládce (skládkovné) zeminy a kamení zatříděného do Katalogu odpadů pod kódem 17 05 04</t>
  </si>
  <si>
    <t>t</t>
  </si>
  <si>
    <t>1404042543</t>
  </si>
  <si>
    <t>(1187,918+328,838)*1,9</t>
  </si>
  <si>
    <t>19</t>
  </si>
  <si>
    <t>174101101</t>
  </si>
  <si>
    <t>Zásyp sypaninou z jakékoliv horniny strojně s uložením výkopku ve vrstvách se zhutněním jam, šachet, rýh nebo kolem objektů v těchto vykopávkách</t>
  </si>
  <si>
    <t>1705541031</t>
  </si>
  <si>
    <t>860,83 "zemina z výkopu</t>
  </si>
  <si>
    <t>606,01 "náhrada výkopku</t>
  </si>
  <si>
    <t>-2*0,15*268,0*1,5 "odečet dvou vrstev tl. 150 mm štěrkodrtě 0/63</t>
  </si>
  <si>
    <t>20</t>
  </si>
  <si>
    <t>M</t>
  </si>
  <si>
    <t>58343959</t>
  </si>
  <si>
    <t>kamenivo drcené hrubé frakce 32/63</t>
  </si>
  <si>
    <t>1753061939</t>
  </si>
  <si>
    <t>"dle ČSN 736129-1</t>
  </si>
  <si>
    <t>"dle přílohy D.4</t>
  </si>
  <si>
    <t>268,0*0,3*1,5*2 "objemová hmotnost 2,0 t/m3</t>
  </si>
  <si>
    <t>58344197</t>
  </si>
  <si>
    <t>štěrkodrť frakce 0/63</t>
  </si>
  <si>
    <t>459971885</t>
  </si>
  <si>
    <t>"dle ČSN 736129-1, hutnění max. po 250 mm</t>
  </si>
  <si>
    <t>(606,01*2,0)-(120,6*2,0)-241,2</t>
  </si>
  <si>
    <t>22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</si>
  <si>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</si>
  <si>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</si>
  <si>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1966333513</t>
  </si>
  <si>
    <t>dle tabulky kubatur</t>
  </si>
  <si>
    <t>554,9</t>
  </si>
  <si>
    <t>23</t>
  </si>
  <si>
    <t>58337310</t>
  </si>
  <si>
    <t>štěrkopísek frakce 0/4</t>
  </si>
  <si>
    <t>976585669</t>
  </si>
  <si>
    <t>554,9*2 'Přepočtené koeficientem množství</t>
  </si>
  <si>
    <t>24</t>
  </si>
  <si>
    <t>184818232</t>
  </si>
  <si>
    <t>Ochrana kmene bedněním před poškozením stavebním provozem zřízení včetně odstranění výšky bednění do 2 m průměru kmene přes 300 do 500 mm</t>
  </si>
  <si>
    <t>kus</t>
  </si>
  <si>
    <t>1954480762</t>
  </si>
  <si>
    <t>Zakládání</t>
  </si>
  <si>
    <t>25</t>
  </si>
  <si>
    <t>211531111</t>
  </si>
  <si>
    <t xml:space="preserve">Výplň kamenivem do rýh odvodňovacích žeber nebo trativodů  bez zhutnění, s úpravou povrchu výplně kamenivem hrubým drceným frakce 16 až 63 mm</t>
  </si>
  <si>
    <t>778996384</t>
  </si>
  <si>
    <t>560,0*((0,2+0,1)/2*1,5)</t>
  </si>
  <si>
    <t>26</t>
  </si>
  <si>
    <t>212755215</t>
  </si>
  <si>
    <t>Trativody bez lože z drenážních trubek plastových flexibilních D 125 mm</t>
  </si>
  <si>
    <t>-1666744378</t>
  </si>
  <si>
    <t>Svislé a kompletní konstrukce</t>
  </si>
  <si>
    <t>27</t>
  </si>
  <si>
    <t>359901211</t>
  </si>
  <si>
    <t>Monitoring stok (kamerový systém) jakékoli výšky nová kanalizace</t>
  </si>
  <si>
    <t>70820332</t>
  </si>
  <si>
    <t>Vodorovné konstrukce</t>
  </si>
  <si>
    <t>28</t>
  </si>
  <si>
    <t>451573111</t>
  </si>
  <si>
    <t>Lože pod potrubí, stoky a drobné objekty v otevřeném výkopu z písku a štěrkopísku do 63 mm</t>
  </si>
  <si>
    <t>1177107248</t>
  </si>
  <si>
    <t>76,48</t>
  </si>
  <si>
    <t>29</t>
  </si>
  <si>
    <t>452112111</t>
  </si>
  <si>
    <t>Osazení betonových dílců prstenců nebo rámů pod poklopy a mříže, výšky do 100 mm</t>
  </si>
  <si>
    <t>-425956740</t>
  </si>
  <si>
    <t>1+5+10+10</t>
  </si>
  <si>
    <t>30</t>
  </si>
  <si>
    <t>59224184</t>
  </si>
  <si>
    <t>prstenec šachtový vyrovnávací betonový 625x120x40mm</t>
  </si>
  <si>
    <t>1441138415</t>
  </si>
  <si>
    <t>31</t>
  </si>
  <si>
    <t>59224185</t>
  </si>
  <si>
    <t>prstenec šachtový vyrovnávací betonový 625x120x60mm</t>
  </si>
  <si>
    <t>723677525</t>
  </si>
  <si>
    <t>32</t>
  </si>
  <si>
    <t>59224176</t>
  </si>
  <si>
    <t>prstenec šachtový vyrovnávací betonový 625x120x80mm</t>
  </si>
  <si>
    <t>1895516659</t>
  </si>
  <si>
    <t>33</t>
  </si>
  <si>
    <t>59224187</t>
  </si>
  <si>
    <t>prstenec šachtový vyrovnávací betonový 625x120x100mm</t>
  </si>
  <si>
    <t>2002412050</t>
  </si>
  <si>
    <t>34</t>
  </si>
  <si>
    <t>452112121</t>
  </si>
  <si>
    <t>Osazení betonových dílců prstenců nebo rámů pod poklopy a mříže, výšky přes 100 do 200 mm</t>
  </si>
  <si>
    <t>-192726977</t>
  </si>
  <si>
    <t>35</t>
  </si>
  <si>
    <t>59224188</t>
  </si>
  <si>
    <t>prstenec šachtový vyrovnávací betonový 625x120x120mm</t>
  </si>
  <si>
    <t>1908511978</t>
  </si>
  <si>
    <t>36</t>
  </si>
  <si>
    <t>452311141</t>
  </si>
  <si>
    <t>Podkladní a zajišťovací konstrukce z betonu prostého v otevřeném výkopu desky pod potrubí, stoky a drobné objekty z betonu tř. C 16/20</t>
  </si>
  <si>
    <t>1040878756</t>
  </si>
  <si>
    <t>34,0*1,5*0,1</t>
  </si>
  <si>
    <t>37</t>
  </si>
  <si>
    <t>465511427-R</t>
  </si>
  <si>
    <t xml:space="preserve">Dlažba z lomového kamene lomařsky upraveného  na sucho s vyklínováním kamenem, s vyplněním spár těženým kamenivem, drnem nebo ornicí s osetím, tl. kamene 350 mm</t>
  </si>
  <si>
    <t>462821603</t>
  </si>
  <si>
    <t>5,0 " okolo výusti</t>
  </si>
  <si>
    <t>Komunikace pozemní</t>
  </si>
  <si>
    <t>38</t>
  </si>
  <si>
    <t>564851111</t>
  </si>
  <si>
    <t>Podklad ze štěrkodrti ŠD s rozprostřením a zhutněním plochy přes 100 m2, po zhutnění tl. 150 mm</t>
  </si>
  <si>
    <t>2081843010</t>
  </si>
  <si>
    <t>"štěrkodrť frakce 0/63, dle ČSN 736129-1</t>
  </si>
  <si>
    <t>268,0*1,5*2 "2x vrstva 150 mm, dle př. D.4</t>
  </si>
  <si>
    <t>Trubní vedení</t>
  </si>
  <si>
    <t>39</t>
  </si>
  <si>
    <t>810441811</t>
  </si>
  <si>
    <t>Bourání stávajícího potrubí z betonu v otevřeném výkopu DN přes 400 do 600</t>
  </si>
  <si>
    <t>661541864</t>
  </si>
  <si>
    <t>40</t>
  </si>
  <si>
    <t>871315221</t>
  </si>
  <si>
    <t>Kanalizační potrubí z tvrdého PVC v otevřeném výkopu ve sklonu do 20 %, hladkého plnostěnného jednovrstvého, tuhost třídy SN 8 DN 160</t>
  </si>
  <si>
    <t>1102297652</t>
  </si>
  <si>
    <t>13*1,5</t>
  </si>
  <si>
    <t>41</t>
  </si>
  <si>
    <t>871442111</t>
  </si>
  <si>
    <t>Montáž kanalizačního potrubí z laminátových trub v otevřeném výkopu spojované spojkami DN 600</t>
  </si>
  <si>
    <t>-709882144</t>
  </si>
  <si>
    <t>42</t>
  </si>
  <si>
    <t>28641270</t>
  </si>
  <si>
    <t xml:space="preserve">roury z odstředivě litého laminátu  PN 1 SN 10000 se spojkou DN 600</t>
  </si>
  <si>
    <t>-1862977901</t>
  </si>
  <si>
    <t>43</t>
  </si>
  <si>
    <t>877315211</t>
  </si>
  <si>
    <t xml:space="preserve">Montáž tvarovek na kanalizačním potrubí z trub z plastu  z tvrdého PVC nebo z polypropylenu v otevřeném výkopu jednoosých DN 160</t>
  </si>
  <si>
    <t>1807380759</t>
  </si>
  <si>
    <t>13+13</t>
  </si>
  <si>
    <t>44</t>
  </si>
  <si>
    <t>28611361</t>
  </si>
  <si>
    <t>koleno kanalizační PVC KG 160x45°</t>
  </si>
  <si>
    <t>968114352</t>
  </si>
  <si>
    <t>45</t>
  </si>
  <si>
    <t>28611546</t>
  </si>
  <si>
    <t>přechod kanalizační PVC na kameninové hrdlo DN 160</t>
  </si>
  <si>
    <t>-1050412867</t>
  </si>
  <si>
    <t>46</t>
  </si>
  <si>
    <t>877355122-R</t>
  </si>
  <si>
    <t>Montáž sklolaminátové odbočky DN 150</t>
  </si>
  <si>
    <t>kpl</t>
  </si>
  <si>
    <t>-448892408</t>
  </si>
  <si>
    <t>včetně vyvrtání otvoru a přilaminování odbočky</t>
  </si>
  <si>
    <t>13+17</t>
  </si>
  <si>
    <t>47</t>
  </si>
  <si>
    <t>28641457r</t>
  </si>
  <si>
    <t>kolmá sedlová sklolaminátová odbočka DN600/DN150 s koncovkou pro potrubí PVC DN 150</t>
  </si>
  <si>
    <t>-1605323000</t>
  </si>
  <si>
    <t>48</t>
  </si>
  <si>
    <t>890211851</t>
  </si>
  <si>
    <t>Bourání šachet a jímek strojně velikosti obestavěného prostoru do 1,5 m3 z prostého betonu</t>
  </si>
  <si>
    <t>-1580412615</t>
  </si>
  <si>
    <t>5*PI*0,62*0,62*1,5</t>
  </si>
  <si>
    <t>49</t>
  </si>
  <si>
    <t>892442121</t>
  </si>
  <si>
    <t>Tlakové zkoušky vzduchem těsnícími vaky ucpávkovými DN 600</t>
  </si>
  <si>
    <t>úsek</t>
  </si>
  <si>
    <t>-897780290</t>
  </si>
  <si>
    <t>50</t>
  </si>
  <si>
    <t>894411311</t>
  </si>
  <si>
    <t>Osazení betonových nebo železobetonových dílců pro šachty skruží rovných</t>
  </si>
  <si>
    <t>1314382484</t>
  </si>
  <si>
    <t>7+4+6</t>
  </si>
  <si>
    <t>51</t>
  </si>
  <si>
    <t>59224160</t>
  </si>
  <si>
    <t>skruž kanalizační s ocelovými stupadly 100x25x12cm</t>
  </si>
  <si>
    <t>-1186876127</t>
  </si>
  <si>
    <t>52</t>
  </si>
  <si>
    <t>59224161</t>
  </si>
  <si>
    <t>skruž kanalizační s ocelovými stupadly 100x50x12cm</t>
  </si>
  <si>
    <t>119611626</t>
  </si>
  <si>
    <t>53</t>
  </si>
  <si>
    <t>59224162</t>
  </si>
  <si>
    <t>skruž kanalizační s ocelovými stupadly 100x100x12cm</t>
  </si>
  <si>
    <t>1086467193</t>
  </si>
  <si>
    <t>54</t>
  </si>
  <si>
    <t>894412411</t>
  </si>
  <si>
    <t>Osazení betonových nebo železobetonových dílců pro šachty skruží přechodových</t>
  </si>
  <si>
    <t>-1066692144</t>
  </si>
  <si>
    <t>55</t>
  </si>
  <si>
    <t>59224168</t>
  </si>
  <si>
    <t>skruž betonová přechodová 62,5/100x60x12cm, stupadla poplastovaná kapsová</t>
  </si>
  <si>
    <t>-949449309</t>
  </si>
  <si>
    <t>56</t>
  </si>
  <si>
    <t>894414111</t>
  </si>
  <si>
    <t>Osazení betonových nebo železobetonových dílců pro šachty skruží základových (dno)</t>
  </si>
  <si>
    <t>-1555804053</t>
  </si>
  <si>
    <t>57</t>
  </si>
  <si>
    <t>59224339</t>
  </si>
  <si>
    <t>dno betonové šachty kanalizační přímé 100x100x60cm</t>
  </si>
  <si>
    <t>-1296545676</t>
  </si>
  <si>
    <t>58</t>
  </si>
  <si>
    <t>59224348</t>
  </si>
  <si>
    <t>těsnění elastomerové pro spojení šachetních dílů DN 1000</t>
  </si>
  <si>
    <t>-598363900</t>
  </si>
  <si>
    <t>59</t>
  </si>
  <si>
    <t>894414211</t>
  </si>
  <si>
    <t>Osazení betonových nebo železobetonových dílců pro šachty desek zákrytových</t>
  </si>
  <si>
    <t>900212393</t>
  </si>
  <si>
    <t>60</t>
  </si>
  <si>
    <t>59224315</t>
  </si>
  <si>
    <t>deska betonová zákrytová pro kruhové šachty 100/62,5x16,5cm</t>
  </si>
  <si>
    <t>-223244042</t>
  </si>
  <si>
    <t>61</t>
  </si>
  <si>
    <t>899102211</t>
  </si>
  <si>
    <t>Demontáž poklopů litinových a ocelových včetně rámů, hmotnosti jednotlivě přes 50 do 100 Kg</t>
  </si>
  <si>
    <t>1572873435</t>
  </si>
  <si>
    <t>62</t>
  </si>
  <si>
    <t>899104112</t>
  </si>
  <si>
    <t>Osazení poklopů litinových a ocelových včetně rámů pro třídu zatížení D400, E600</t>
  </si>
  <si>
    <t>2031012543</t>
  </si>
  <si>
    <t>8+1</t>
  </si>
  <si>
    <t>63</t>
  </si>
  <si>
    <t>55241030</t>
  </si>
  <si>
    <t>poklop šachtový litinový kruhový DN 600 bez ventilace tř D400 pro intenzivní provoz</t>
  </si>
  <si>
    <t>1205925299</t>
  </si>
  <si>
    <t>64</t>
  </si>
  <si>
    <t>55241031</t>
  </si>
  <si>
    <t>poklop šachtový třída D400, kruhový s ventilací</t>
  </si>
  <si>
    <t>966075457</t>
  </si>
  <si>
    <t>65</t>
  </si>
  <si>
    <t>899304111-R</t>
  </si>
  <si>
    <t>Osazení samonivelačních poklopů železobetonových včetně rámů jakékoliv hmotnosti včetně zálivky, adaptéru dle výrobce</t>
  </si>
  <si>
    <t>-346714389</t>
  </si>
  <si>
    <t>3+2</t>
  </si>
  <si>
    <t>66</t>
  </si>
  <si>
    <t>5524103102</t>
  </si>
  <si>
    <t xml:space="preserve">Kanalizační poklop litinový, rám samonivelační,  D 400 s odvětráním</t>
  </si>
  <si>
    <t>-1209029325</t>
  </si>
  <si>
    <t>67</t>
  </si>
  <si>
    <t>5524103001</t>
  </si>
  <si>
    <t xml:space="preserve">Kanalizační poklop litinový, rám samonivelační,  D 400 bez odvětrání</t>
  </si>
  <si>
    <t>18187702</t>
  </si>
  <si>
    <t>68</t>
  </si>
  <si>
    <t>5524143001</t>
  </si>
  <si>
    <t>adaptér na samonivelační poklopy</t>
  </si>
  <si>
    <t>161303437</t>
  </si>
  <si>
    <t>69</t>
  </si>
  <si>
    <t>899623151</t>
  </si>
  <si>
    <t>Obetonování potrubí nebo zdiva stok betonem prostým v otevřeném výkopu, betonem tř. C 16/20</t>
  </si>
  <si>
    <t>827318895</t>
  </si>
  <si>
    <t>41,33</t>
  </si>
  <si>
    <t>997</t>
  </si>
  <si>
    <t>Přesun sutě</t>
  </si>
  <si>
    <t>70</t>
  </si>
  <si>
    <t>997221561</t>
  </si>
  <si>
    <t xml:space="preserve">Vodorovná doprava suti  bez naložení, ale se složením a s hrubým urovnáním z kusových materiálů, na vzdálenost do 1 km</t>
  </si>
  <si>
    <t>1445370798</t>
  </si>
  <si>
    <t>18,0*0,355 "dle položky rozebrání ploch</t>
  </si>
  <si>
    <t>450,0*0,7 "dle položky bourání potrubí z betonu</t>
  </si>
  <si>
    <t>9,057*1,76 "dle položky bourání šachet</t>
  </si>
  <si>
    <t>71</t>
  </si>
  <si>
    <t>997221569</t>
  </si>
  <si>
    <t xml:space="preserve">Vodorovná doprava suti  bez naložení, ale se složením a s hrubým urovnáním Příplatek k ceně za každý další i započatý 1 km přes 1 km</t>
  </si>
  <si>
    <t>-246607170</t>
  </si>
  <si>
    <t>12 příplatků</t>
  </si>
  <si>
    <t>12*337,33</t>
  </si>
  <si>
    <t>72</t>
  </si>
  <si>
    <t>997221615</t>
  </si>
  <si>
    <t>Poplatek za uložení stavebního odpadu na skládce (skládkovné) z prostého betonu zatříděného do Katalogu odpadů pod kódem 17 01 01</t>
  </si>
  <si>
    <t>-441722215</t>
  </si>
  <si>
    <t>73</t>
  </si>
  <si>
    <t>997221625</t>
  </si>
  <si>
    <t>Poplatek za uložení stavebního odpadu na skládce (skládkovné) z armovaného betonu zatříděného do Katalogu odpadů pod kódem 17 01 01</t>
  </si>
  <si>
    <t>-200664723</t>
  </si>
  <si>
    <t>998</t>
  </si>
  <si>
    <t>Přesun hmot</t>
  </si>
  <si>
    <t>74</t>
  </si>
  <si>
    <t>998276101</t>
  </si>
  <si>
    <t>Přesun hmot pro trubní vedení hloubené z trub z plastických hmot nebo sklolaminátových pro vodovody nebo kanalizace v otevřeném výkopu dopravní vzdálenost do 15 m</t>
  </si>
  <si>
    <t>958514315</t>
  </si>
  <si>
    <t>OST</t>
  </si>
  <si>
    <t>Ostatní</t>
  </si>
  <si>
    <t>75</t>
  </si>
  <si>
    <t>R001</t>
  </si>
  <si>
    <t>Statické zajištění sloupu</t>
  </si>
  <si>
    <t>1471829111</t>
  </si>
  <si>
    <t>dle TZ</t>
  </si>
  <si>
    <t>statické zajištění sloupu</t>
  </si>
  <si>
    <t>vyjmutí stávající kotvy</t>
  </si>
  <si>
    <t>zpětné zabetonování kotvy - beton C25/30 o objemu 0,2 m3</t>
  </si>
  <si>
    <t xml:space="preserve">obetonování sloupu - betonu C25/30 o objemu 0,8 m3 </t>
  </si>
  <si>
    <t>02 - Vedlejší a ostatní náklady</t>
  </si>
  <si>
    <t>D1 - VON 1: Příprava a zařízení staveniště, provozní a územní vlivy</t>
  </si>
  <si>
    <t xml:space="preserve">    D2 - VRN: Vedlejší rozpočtové náklady</t>
  </si>
  <si>
    <t>D3 - VON 2: Projektové dokumentace - náklady jinde neuvedené</t>
  </si>
  <si>
    <t>D4 - VON 3: Ostatní náklady jinde neuvedené</t>
  </si>
  <si>
    <t>D5 - VON 4: Předání a převzetí díla - náklady jinde neuvedené</t>
  </si>
  <si>
    <t>D1</t>
  </si>
  <si>
    <t>VON 1: Příprava a zařízení staveniště, provozní a územní vlivy</t>
  </si>
  <si>
    <t>D2</t>
  </si>
  <si>
    <t>VRN: Vedlejší rozpočtové náklady</t>
  </si>
  <si>
    <t>X1</t>
  </si>
  <si>
    <t>Zařízení staveniště - příprava, zřízení, provozování, odstranění staveniště</t>
  </si>
  <si>
    <t>X2</t>
  </si>
  <si>
    <t>Provozní vlivy po celou dobu stavby</t>
  </si>
  <si>
    <t>X3</t>
  </si>
  <si>
    <t>Územní vlivy</t>
  </si>
  <si>
    <t>…</t>
  </si>
  <si>
    <t>D3</t>
  </si>
  <si>
    <t>VON 2: Projektové dokumentace - náklady jinde neuvedené</t>
  </si>
  <si>
    <t>X4</t>
  </si>
  <si>
    <t>Plán zásad organizace výstavby (ZOV)</t>
  </si>
  <si>
    <t>P</t>
  </si>
  <si>
    <t>Poznámka k položce:_x000d_
vč. dokumentace technického stavu stávajících komunikací, budov a objektů (technická zpráva, video, fotodokumentace, zákresy) před zahájením výstavby a sledování vlivů stavby na okolní objekty v průběhu stavby. Členění po stavebních objektech.</t>
  </si>
  <si>
    <t>X5</t>
  </si>
  <si>
    <t>Prováděcí dokumentace organizace dopravy v průběhu stavby, dopravní značení, světelná signalizace</t>
  </si>
  <si>
    <t>Poznámka k položce:_x000d_
Instalace, zajištění a údržba provizorního dopravního značení během celého obdbí platnosti provizorního značení (dle vyhl. 30/2001 Sb.) na komunikacích ovlivněných stavbou. Rozsah a vzdálenost dle postupu prací zhotovitele. Zajištění správního rozhodnutí, včetně zpracování a projednání projektu dopravního značení na příslušném Dopravním inspektorátu. Zajištění rozhodnutí o povolení zvláštního užívání silnic a místních komunikací. Vypracování návrhu řešení dopravních opatření a dočasného dorpavního značení a jeho projednání.</t>
  </si>
  <si>
    <t>X6</t>
  </si>
  <si>
    <t>Vypracování kontrolního a zkušebního plánu, provádění předepsaných zkoušek dle kontrolního zkušebního plnánu, např. kvality práce, dodávaných materiálů a konstrukcí.</t>
  </si>
  <si>
    <t>D4</t>
  </si>
  <si>
    <t>VON 3: Ostatní náklady jinde neuvedené</t>
  </si>
  <si>
    <t>X7</t>
  </si>
  <si>
    <t>Vytýčení prostorové polohy stavebních objektů, vytýčení hranic pozemků, vytýčení obvodu staveniště</t>
  </si>
  <si>
    <t>X8</t>
  </si>
  <si>
    <t>Vytýčení stávajících inženýrských sítí, vč. kopání sond pro jejich zjištění, vč. ručních výkopů. Zajištění aktualizace vyjádření správců sítí k existenci sítí.</t>
  </si>
  <si>
    <t>X9</t>
  </si>
  <si>
    <t>Činnost geodeta ve výstavbě</t>
  </si>
  <si>
    <t>Poznámka k položce:_x000d_
doměření stavby pro účely výstavby (doměření polohopisu, vytyčování kanalizačních šachet a objektů na stokové síti v případě změny jejich umístění oproti projektu, vč. ČOV a ostatních objektů)</t>
  </si>
  <si>
    <t>X10</t>
  </si>
  <si>
    <t>Činnost geologa - při výstavbě, zde součinnost se statikem</t>
  </si>
  <si>
    <t xml:space="preserve">Poznámka k položce:_x000d_
při výstavbě, zde součinoost se statikem (sledování vlivů stavby  na okolní objekty)</t>
  </si>
  <si>
    <t>X11</t>
  </si>
  <si>
    <t>Činnost statika - pří výstavbě</t>
  </si>
  <si>
    <t xml:space="preserve">Poznámka k položce:_x000d_
sledování vlivů stavby  na okolní objekty</t>
  </si>
  <si>
    <t>X12</t>
  </si>
  <si>
    <t>Činnost hydrogeologa při výkopových pracích</t>
  </si>
  <si>
    <t xml:space="preserve">Poznámka k položce:_x000d_
např. pro  rozdělení vytěžené zeminy pro uložení na mezideponii pro zpětné zásypy a pro odvoz na skládku, sledování množství čerpané vody a sledování vlivu jejího čerpání na okolí po celou dobu čerpání.</t>
  </si>
  <si>
    <t>X13</t>
  </si>
  <si>
    <t>Zajištění provozu dalšího subjektu nutného při přeložkách nebo poškození stávajících podzemních sítí - nutné uzavření úseků, zajištění náhradního zásobení</t>
  </si>
  <si>
    <t>X14</t>
  </si>
  <si>
    <t>Kompletační činnost zhotovitele</t>
  </si>
  <si>
    <t>X15</t>
  </si>
  <si>
    <t>Oprava, znovuzřízení objektů (oplocení, zídky, potrubí apod) poškozené, nebo zbořené během výstavby</t>
  </si>
  <si>
    <t>Poznámka k položce:_x000d_
s ohledem na technologii výstavby. Tam, kde není zohledněno v jiných částech výkazů výměr. Např. oprava a znovuzřízení objektů kdy dojde při výstavbě ke změně trasy, technologie pokládky. Dále případné podchycení, stávajícího potrubí při křížení, jinde neuvedené (podélné profily, situace)-jedná se o přípojky zjištěné během provádění stavebních prací, atd.</t>
  </si>
  <si>
    <t>X16</t>
  </si>
  <si>
    <t>Havarijní čerpání podzemních a povrchových vod</t>
  </si>
  <si>
    <t>Poznámka k položce:_x000d_
při živelných pohromách, intenzivních přívalových deštích, či letních bouřkách (pokud není uvedeno v jednotlivých SO a pokud se na ně nevztahuje pojistka)</t>
  </si>
  <si>
    <t>X17</t>
  </si>
  <si>
    <t>Ohlášení, příprava staveniště, záchranné práce, zabezpečení archeologických nálezů na místě</t>
  </si>
  <si>
    <t>X18</t>
  </si>
  <si>
    <t>Zaměření hladin ve studních, jejich monitorování po dobu výstavby včetně případných náhrad za nutný náhradní odběr.</t>
  </si>
  <si>
    <t>X19</t>
  </si>
  <si>
    <t xml:space="preserve">Provedení dopravního značení po celou dobu výstavby včetně poplatků za zvláštní užívání silnic. Součástí  bude osazení a provozování veškerého dopravního značení dle prováděcí dokumentace organizace dopravy v průběhu stavby. Bude se jednat o osazení dopravního značení a světelné signalizace v místě provádění prací po celou dobu výstavby. V případě obousměrného střídavého provozu v jednom jízdním pruhu bude doprava v exponovaných místech a časech řízena pracovníky stavby. Dále se bude jednat o zajištění přejezdu vozidel přes překop např. pomocí přejezdové ocelové desky.  Dále náklady na zajištění uzavírek, údržbu dopravních značek, označení výkopů a případné náhrady veřejným dopravcům za objízdné trasy po dobu trvání objížděk a uzavírek. Dále náklady na oznámení obyvatelům dotčených nemovitostí, kde bude uvažováno s úplnou nebo částečnou uzavírkou komunikace, o zahájení prací v týdenním předstihu a zajištění přístupu do nemovitostí pomocí přejezdů a přechodů po celou dobu výstavby (pro přilehlé nemovitosti, pro podnikatelské subjekty), zajištění přístupu v místě stavby pro složky záchranného integrovaného systému.</t>
  </si>
  <si>
    <t>X20</t>
  </si>
  <si>
    <t>Ocenění požadavků objednatele vyplývajících z "Obchodních podmínek zadavatele"</t>
  </si>
  <si>
    <t>D5</t>
  </si>
  <si>
    <t>VON 4: Předání a převzetí díla - náklady jinde neuvedené</t>
  </si>
  <si>
    <t>X21</t>
  </si>
  <si>
    <t>Komplexní a technologické zkoušky dle příslušných ČSN</t>
  </si>
  <si>
    <t>Poznámka k položce:_x000d_
dle obecných podmínek technických specifikací a zápisů ve stavebních denících ( např. zkoušky hutnění, apd.) Neuvedené v jiných částech výkazů výměr.</t>
  </si>
  <si>
    <t>X22</t>
  </si>
  <si>
    <t>Manipulační předpisy, prohlášení o shodě.</t>
  </si>
  <si>
    <t>X23</t>
  </si>
  <si>
    <t>Vyhotovení  geodetického zaměření skutečného provedení stavby</t>
  </si>
  <si>
    <t>Poznámka k položce:_x000d_
ve 3 vyhotoveních v listinné a 1 na CD nosiči v digitální formě předepsaného formátu (včetně přeložek, přípojek NN atd.)</t>
  </si>
  <si>
    <t>X24</t>
  </si>
  <si>
    <t>Vypracování geometrického plánu v celém rozsahu stavby</t>
  </si>
  <si>
    <t>Poznámka k položce:_x000d_
Geometrický plán bude vypracován v 3 vyhotoveních v listinné podobě</t>
  </si>
  <si>
    <t>X25</t>
  </si>
  <si>
    <t>Dokumentace skutečného provedení stavby (DSPS). Vyhotovení 6x v papírové podobě + 1 x elekronicky na CD ve formátech .doc, .xls, .dwg, .dxf.</t>
  </si>
  <si>
    <t>X26</t>
  </si>
  <si>
    <t>Náklady spojené s kolaudačním řízením stavby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</si>
</sst>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8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37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31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33</v>
      </c>
      <c r="AO17" s="22"/>
      <c r="AP17" s="22"/>
      <c r="AQ17" s="22"/>
      <c r="AR17" s="20"/>
      <c r="BE17" s="31"/>
      <c r="BS17" s="17" t="s">
        <v>34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35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36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37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38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39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40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41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42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43</v>
      </c>
      <c r="E29" s="47"/>
      <c r="F29" s="32" t="s">
        <v>44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45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46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47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48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49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50</v>
      </c>
      <c r="U35" s="54"/>
      <c r="V35" s="54"/>
      <c r="W35" s="54"/>
      <c r="X35" s="56" t="s">
        <v>51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52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53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54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55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54</v>
      </c>
      <c r="AI60" s="42"/>
      <c r="AJ60" s="42"/>
      <c r="AK60" s="42"/>
      <c r="AL60" s="42"/>
      <c r="AM60" s="64" t="s">
        <v>55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56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57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54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55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54</v>
      </c>
      <c r="AI75" s="42"/>
      <c r="AJ75" s="42"/>
      <c r="AK75" s="42"/>
      <c r="AL75" s="42"/>
      <c r="AM75" s="64" t="s">
        <v>55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58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M18/043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Modernizace silnice III/298 23 Hrachoviště – průtah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Býšť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5. 8. 2019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SÚS Pardubického kraje, Doubravice 98, Pardubice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>Multiaqua s.r.o.</v>
      </c>
      <c r="AN89" s="71"/>
      <c r="AO89" s="71"/>
      <c r="AP89" s="71"/>
      <c r="AQ89" s="40"/>
      <c r="AR89" s="44"/>
      <c r="AS89" s="81" t="s">
        <v>59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35</v>
      </c>
      <c r="AJ90" s="40"/>
      <c r="AK90" s="40"/>
      <c r="AL90" s="40"/>
      <c r="AM90" s="80" t="str">
        <f>IF(E20="","",E20)</f>
        <v>Roman Bárta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60</v>
      </c>
      <c r="D92" s="94"/>
      <c r="E92" s="94"/>
      <c r="F92" s="94"/>
      <c r="G92" s="94"/>
      <c r="H92" s="95"/>
      <c r="I92" s="96" t="s">
        <v>61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62</v>
      </c>
      <c r="AH92" s="94"/>
      <c r="AI92" s="94"/>
      <c r="AJ92" s="94"/>
      <c r="AK92" s="94"/>
      <c r="AL92" s="94"/>
      <c r="AM92" s="94"/>
      <c r="AN92" s="96" t="s">
        <v>63</v>
      </c>
      <c r="AO92" s="94"/>
      <c r="AP92" s="98"/>
      <c r="AQ92" s="99" t="s">
        <v>64</v>
      </c>
      <c r="AR92" s="44"/>
      <c r="AS92" s="100" t="s">
        <v>65</v>
      </c>
      <c r="AT92" s="101" t="s">
        <v>66</v>
      </c>
      <c r="AU92" s="101" t="s">
        <v>67</v>
      </c>
      <c r="AV92" s="101" t="s">
        <v>68</v>
      </c>
      <c r="AW92" s="101" t="s">
        <v>69</v>
      </c>
      <c r="AX92" s="101" t="s">
        <v>70</v>
      </c>
      <c r="AY92" s="101" t="s">
        <v>71</v>
      </c>
      <c r="AZ92" s="101" t="s">
        <v>72</v>
      </c>
      <c r="BA92" s="101" t="s">
        <v>73</v>
      </c>
      <c r="BB92" s="101" t="s">
        <v>74</v>
      </c>
      <c r="BC92" s="101" t="s">
        <v>75</v>
      </c>
      <c r="BD92" s="102" t="s">
        <v>76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77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ROUND(SUM(AG95:AG96),2)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ROUND(SUM(AS95:AS96),2)</f>
        <v>0</v>
      </c>
      <c r="AT94" s="114">
        <f>ROUND(SUM(AV94:AW94),2)</f>
        <v>0</v>
      </c>
      <c r="AU94" s="115">
        <f>ROUND(SUM(AU95:AU96),5)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ROUND(SUM(AZ95:AZ96),2)</f>
        <v>0</v>
      </c>
      <c r="BA94" s="114">
        <f>ROUND(SUM(BA95:BA96),2)</f>
        <v>0</v>
      </c>
      <c r="BB94" s="114">
        <f>ROUND(SUM(BB95:BB96),2)</f>
        <v>0</v>
      </c>
      <c r="BC94" s="114">
        <f>ROUND(SUM(BC95:BC96),2)</f>
        <v>0</v>
      </c>
      <c r="BD94" s="116">
        <f>ROUND(SUM(BD95:BD96),2)</f>
        <v>0</v>
      </c>
      <c r="BE94" s="6"/>
      <c r="BS94" s="117" t="s">
        <v>78</v>
      </c>
      <c r="BT94" s="117" t="s">
        <v>79</v>
      </c>
      <c r="BU94" s="118" t="s">
        <v>80</v>
      </c>
      <c r="BV94" s="117" t="s">
        <v>81</v>
      </c>
      <c r="BW94" s="117" t="s">
        <v>5</v>
      </c>
      <c r="BX94" s="117" t="s">
        <v>82</v>
      </c>
      <c r="CL94" s="117" t="s">
        <v>1</v>
      </c>
    </row>
    <row r="95" s="7" customFormat="1" ht="16.5" customHeight="1">
      <c r="A95" s="119" t="s">
        <v>83</v>
      </c>
      <c r="B95" s="120"/>
      <c r="C95" s="121"/>
      <c r="D95" s="122" t="s">
        <v>84</v>
      </c>
      <c r="E95" s="122"/>
      <c r="F95" s="122"/>
      <c r="G95" s="122"/>
      <c r="H95" s="122"/>
      <c r="I95" s="123"/>
      <c r="J95" s="122" t="s">
        <v>85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'01 - SO dešťová kanalizace'!J30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86</v>
      </c>
      <c r="AR95" s="126"/>
      <c r="AS95" s="127">
        <v>0</v>
      </c>
      <c r="AT95" s="128">
        <f>ROUND(SUM(AV95:AW95),2)</f>
        <v>0</v>
      </c>
      <c r="AU95" s="129">
        <f>'01 - SO dešťová kanalizace'!P126</f>
        <v>0</v>
      </c>
      <c r="AV95" s="128">
        <f>'01 - SO dešťová kanalizace'!J33</f>
        <v>0</v>
      </c>
      <c r="AW95" s="128">
        <f>'01 - SO dešťová kanalizace'!J34</f>
        <v>0</v>
      </c>
      <c r="AX95" s="128">
        <f>'01 - SO dešťová kanalizace'!J35</f>
        <v>0</v>
      </c>
      <c r="AY95" s="128">
        <f>'01 - SO dešťová kanalizace'!J36</f>
        <v>0</v>
      </c>
      <c r="AZ95" s="128">
        <f>'01 - SO dešťová kanalizace'!F33</f>
        <v>0</v>
      </c>
      <c r="BA95" s="128">
        <f>'01 - SO dešťová kanalizace'!F34</f>
        <v>0</v>
      </c>
      <c r="BB95" s="128">
        <f>'01 - SO dešťová kanalizace'!F35</f>
        <v>0</v>
      </c>
      <c r="BC95" s="128">
        <f>'01 - SO dešťová kanalizace'!F36</f>
        <v>0</v>
      </c>
      <c r="BD95" s="130">
        <f>'01 - SO dešťová kanalizace'!F37</f>
        <v>0</v>
      </c>
      <c r="BE95" s="7"/>
      <c r="BT95" s="131" t="s">
        <v>87</v>
      </c>
      <c r="BV95" s="131" t="s">
        <v>81</v>
      </c>
      <c r="BW95" s="131" t="s">
        <v>88</v>
      </c>
      <c r="BX95" s="131" t="s">
        <v>5</v>
      </c>
      <c r="CL95" s="131" t="s">
        <v>1</v>
      </c>
      <c r="CM95" s="131" t="s">
        <v>89</v>
      </c>
    </row>
    <row r="96" s="7" customFormat="1" ht="16.5" customHeight="1">
      <c r="A96" s="119" t="s">
        <v>83</v>
      </c>
      <c r="B96" s="120"/>
      <c r="C96" s="121"/>
      <c r="D96" s="122" t="s">
        <v>90</v>
      </c>
      <c r="E96" s="122"/>
      <c r="F96" s="122"/>
      <c r="G96" s="122"/>
      <c r="H96" s="122"/>
      <c r="I96" s="123"/>
      <c r="J96" s="122" t="s">
        <v>91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'02 - Vedlejší a ostatní n...'!J30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86</v>
      </c>
      <c r="AR96" s="126"/>
      <c r="AS96" s="132">
        <v>0</v>
      </c>
      <c r="AT96" s="133">
        <f>ROUND(SUM(AV96:AW96),2)</f>
        <v>0</v>
      </c>
      <c r="AU96" s="134">
        <f>'02 - Vedlejší a ostatní n...'!P124</f>
        <v>0</v>
      </c>
      <c r="AV96" s="133">
        <f>'02 - Vedlejší a ostatní n...'!J33</f>
        <v>0</v>
      </c>
      <c r="AW96" s="133">
        <f>'02 - Vedlejší a ostatní n...'!J34</f>
        <v>0</v>
      </c>
      <c r="AX96" s="133">
        <f>'02 - Vedlejší a ostatní n...'!J35</f>
        <v>0</v>
      </c>
      <c r="AY96" s="133">
        <f>'02 - Vedlejší a ostatní n...'!J36</f>
        <v>0</v>
      </c>
      <c r="AZ96" s="133">
        <f>'02 - Vedlejší a ostatní n...'!F33</f>
        <v>0</v>
      </c>
      <c r="BA96" s="133">
        <f>'02 - Vedlejší a ostatní n...'!F34</f>
        <v>0</v>
      </c>
      <c r="BB96" s="133">
        <f>'02 - Vedlejší a ostatní n...'!F35</f>
        <v>0</v>
      </c>
      <c r="BC96" s="133">
        <f>'02 - Vedlejší a ostatní n...'!F36</f>
        <v>0</v>
      </c>
      <c r="BD96" s="135">
        <f>'02 - Vedlejší a ostatní n...'!F37</f>
        <v>0</v>
      </c>
      <c r="BE96" s="7"/>
      <c r="BT96" s="131" t="s">
        <v>87</v>
      </c>
      <c r="BV96" s="131" t="s">
        <v>81</v>
      </c>
      <c r="BW96" s="131" t="s">
        <v>92</v>
      </c>
      <c r="BX96" s="131" t="s">
        <v>5</v>
      </c>
      <c r="CL96" s="131" t="s">
        <v>1</v>
      </c>
      <c r="CM96" s="131" t="s">
        <v>89</v>
      </c>
    </row>
    <row r="97" s="2" customFormat="1" ht="30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40"/>
      <c r="AJ97" s="40"/>
      <c r="AK97" s="40"/>
      <c r="AL97" s="40"/>
      <c r="AM97" s="40"/>
      <c r="AN97" s="40"/>
      <c r="AO97" s="40"/>
      <c r="AP97" s="40"/>
      <c r="AQ97" s="40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  <row r="98" s="2" customFormat="1" ht="6.96" customHeight="1">
      <c r="A98" s="38"/>
      <c r="B98" s="66"/>
      <c r="C98" s="67"/>
      <c r="D98" s="67"/>
      <c r="E98" s="67"/>
      <c r="F98" s="67"/>
      <c r="G98" s="67"/>
      <c r="H98" s="67"/>
      <c r="I98" s="67"/>
      <c r="J98" s="67"/>
      <c r="K98" s="67"/>
      <c r="L98" s="67"/>
      <c r="M98" s="67"/>
      <c r="N98" s="67"/>
      <c r="O98" s="67"/>
      <c r="P98" s="67"/>
      <c r="Q98" s="67"/>
      <c r="R98" s="67"/>
      <c r="S98" s="67"/>
      <c r="T98" s="67"/>
      <c r="U98" s="67"/>
      <c r="V98" s="67"/>
      <c r="W98" s="67"/>
      <c r="X98" s="67"/>
      <c r="Y98" s="67"/>
      <c r="Z98" s="67"/>
      <c r="AA98" s="67"/>
      <c r="AB98" s="67"/>
      <c r="AC98" s="67"/>
      <c r="AD98" s="67"/>
      <c r="AE98" s="67"/>
      <c r="AF98" s="67"/>
      <c r="AG98" s="67"/>
      <c r="AH98" s="67"/>
      <c r="AI98" s="67"/>
      <c r="AJ98" s="67"/>
      <c r="AK98" s="67"/>
      <c r="AL98" s="67"/>
      <c r="AM98" s="67"/>
      <c r="AN98" s="67"/>
      <c r="AO98" s="67"/>
      <c r="AP98" s="67"/>
      <c r="AQ98" s="67"/>
      <c r="AR98" s="44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</row>
  </sheetData>
  <sheetProtection sheet="1" formatColumns="0" formatRows="0" objects="1" scenarios="1" spinCount="100000" saltValue="8uHdpI+H9ekd1oXFVekBmCc9fB8BKUz+Y1/D3dzl3s1Uj2rF5gpvN+74JgnZbGDl7KdmxGqb4kBui6s7FRqivg==" hashValue="yTa3y5xt3CIF2Pgh0jpzf3p1lYYgoc2P7ZFaPL4AjFS1Ar3hglumayQucR6+E81AjqnBX6wTsEq1G56ukNRrpA==" algorithmName="SHA-512" password="CC35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01 - SO dešťová kanalizace'!C2" display="/"/>
    <hyperlink ref="A96" location="'02 - Vedlejší a ostatní n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88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89</v>
      </c>
    </row>
    <row r="4" s="1" customFormat="1" ht="24.96" customHeight="1">
      <c r="B4" s="20"/>
      <c r="D4" s="138" t="s">
        <v>93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Modernizace silnice III/298 23 Hrachoviště – průtah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95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5. 8. 2019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31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32</v>
      </c>
      <c r="F21" s="38"/>
      <c r="G21" s="38"/>
      <c r="H21" s="38"/>
      <c r="I21" s="140" t="s">
        <v>27</v>
      </c>
      <c r="J21" s="143" t="s">
        <v>33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36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71.25" customHeight="1">
      <c r="A27" s="145"/>
      <c r="B27" s="146"/>
      <c r="C27" s="145"/>
      <c r="D27" s="145"/>
      <c r="E27" s="147" t="s">
        <v>38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39</v>
      </c>
      <c r="E30" s="38"/>
      <c r="F30" s="38"/>
      <c r="G30" s="38"/>
      <c r="H30" s="38"/>
      <c r="I30" s="38"/>
      <c r="J30" s="151">
        <f>ROUND(J126,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41</v>
      </c>
      <c r="G32" s="38"/>
      <c r="H32" s="38"/>
      <c r="I32" s="152" t="s">
        <v>40</v>
      </c>
      <c r="J32" s="152" t="s">
        <v>42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43</v>
      </c>
      <c r="E33" s="140" t="s">
        <v>44</v>
      </c>
      <c r="F33" s="154">
        <f>ROUND((SUM(BE126:BE300)),  2)</f>
        <v>0</v>
      </c>
      <c r="G33" s="38"/>
      <c r="H33" s="38"/>
      <c r="I33" s="155">
        <v>0.20999999999999999</v>
      </c>
      <c r="J33" s="154">
        <f>ROUND(((SUM(BE126:BE300))*I33),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45</v>
      </c>
      <c r="F34" s="154">
        <f>ROUND((SUM(BF126:BF300)),  2)</f>
        <v>0</v>
      </c>
      <c r="G34" s="38"/>
      <c r="H34" s="38"/>
      <c r="I34" s="155">
        <v>0.14999999999999999</v>
      </c>
      <c r="J34" s="154">
        <f>ROUND(((SUM(BF126:BF300))*I34),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46</v>
      </c>
      <c r="F35" s="154">
        <f>ROUND((SUM(BG126:BG300)),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47</v>
      </c>
      <c r="F36" s="154">
        <f>ROUND((SUM(BH126:BH300)),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48</v>
      </c>
      <c r="F37" s="154">
        <f>ROUND((SUM(BI126:BI300)),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49</v>
      </c>
      <c r="E39" s="158"/>
      <c r="F39" s="158"/>
      <c r="G39" s="159" t="s">
        <v>50</v>
      </c>
      <c r="H39" s="160" t="s">
        <v>51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52</v>
      </c>
      <c r="E50" s="164"/>
      <c r="F50" s="164"/>
      <c r="G50" s="163" t="s">
        <v>53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54</v>
      </c>
      <c r="E61" s="166"/>
      <c r="F61" s="167" t="s">
        <v>55</v>
      </c>
      <c r="G61" s="165" t="s">
        <v>54</v>
      </c>
      <c r="H61" s="166"/>
      <c r="I61" s="166"/>
      <c r="J61" s="168" t="s">
        <v>55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56</v>
      </c>
      <c r="E65" s="169"/>
      <c r="F65" s="169"/>
      <c r="G65" s="163" t="s">
        <v>57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54</v>
      </c>
      <c r="E76" s="166"/>
      <c r="F76" s="167" t="s">
        <v>55</v>
      </c>
      <c r="G76" s="165" t="s">
        <v>54</v>
      </c>
      <c r="H76" s="166"/>
      <c r="I76" s="166"/>
      <c r="J76" s="168" t="s">
        <v>55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Modernizace silnice III/298 23 Hrachoviště – průtah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01 - SO dešťová kanalizace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Býšť</v>
      </c>
      <c r="G89" s="40"/>
      <c r="H89" s="40"/>
      <c r="I89" s="32" t="s">
        <v>22</v>
      </c>
      <c r="J89" s="79" t="str">
        <f>IF(J12="","",J12)</f>
        <v>5. 8. 2019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SÚS Pardubického kraje, Doubravice 98, Pardubice</v>
      </c>
      <c r="G91" s="40"/>
      <c r="H91" s="40"/>
      <c r="I91" s="32" t="s">
        <v>30</v>
      </c>
      <c r="J91" s="36" t="str">
        <f>E21</f>
        <v>Multiaqua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>Roman Bárta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97</v>
      </c>
      <c r="D94" s="176"/>
      <c r="E94" s="176"/>
      <c r="F94" s="176"/>
      <c r="G94" s="176"/>
      <c r="H94" s="176"/>
      <c r="I94" s="176"/>
      <c r="J94" s="177" t="s">
        <v>98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99</v>
      </c>
      <c r="D96" s="40"/>
      <c r="E96" s="40"/>
      <c r="F96" s="40"/>
      <c r="G96" s="40"/>
      <c r="H96" s="40"/>
      <c r="I96" s="40"/>
      <c r="J96" s="110">
        <f>J126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100</v>
      </c>
    </row>
    <row r="97" s="9" customFormat="1" ht="24.96" customHeight="1">
      <c r="A97" s="9"/>
      <c r="B97" s="179"/>
      <c r="C97" s="180"/>
      <c r="D97" s="181" t="s">
        <v>101</v>
      </c>
      <c r="E97" s="182"/>
      <c r="F97" s="182"/>
      <c r="G97" s="182"/>
      <c r="H97" s="182"/>
      <c r="I97" s="182"/>
      <c r="J97" s="183">
        <f>J127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102</v>
      </c>
      <c r="E98" s="188"/>
      <c r="F98" s="188"/>
      <c r="G98" s="188"/>
      <c r="H98" s="188"/>
      <c r="I98" s="188"/>
      <c r="J98" s="189">
        <f>J128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103</v>
      </c>
      <c r="E99" s="188"/>
      <c r="F99" s="188"/>
      <c r="G99" s="188"/>
      <c r="H99" s="188"/>
      <c r="I99" s="188"/>
      <c r="J99" s="189">
        <f>J204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104</v>
      </c>
      <c r="E100" s="188"/>
      <c r="F100" s="188"/>
      <c r="G100" s="188"/>
      <c r="H100" s="188"/>
      <c r="I100" s="188"/>
      <c r="J100" s="189">
        <f>J209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105</v>
      </c>
      <c r="E101" s="188"/>
      <c r="F101" s="188"/>
      <c r="G101" s="188"/>
      <c r="H101" s="188"/>
      <c r="I101" s="188"/>
      <c r="J101" s="189">
        <f>J211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106</v>
      </c>
      <c r="E102" s="188"/>
      <c r="F102" s="188"/>
      <c r="G102" s="188"/>
      <c r="H102" s="188"/>
      <c r="I102" s="188"/>
      <c r="J102" s="189">
        <f>J229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107</v>
      </c>
      <c r="E103" s="188"/>
      <c r="F103" s="188"/>
      <c r="G103" s="188"/>
      <c r="H103" s="188"/>
      <c r="I103" s="188"/>
      <c r="J103" s="189">
        <f>J233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108</v>
      </c>
      <c r="E104" s="188"/>
      <c r="F104" s="188"/>
      <c r="G104" s="188"/>
      <c r="H104" s="188"/>
      <c r="I104" s="188"/>
      <c r="J104" s="189">
        <f>J276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109</v>
      </c>
      <c r="E105" s="188"/>
      <c r="F105" s="188"/>
      <c r="G105" s="188"/>
      <c r="H105" s="188"/>
      <c r="I105" s="188"/>
      <c r="J105" s="189">
        <f>J291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79"/>
      <c r="C106" s="180"/>
      <c r="D106" s="181" t="s">
        <v>110</v>
      </c>
      <c r="E106" s="182"/>
      <c r="F106" s="182"/>
      <c r="G106" s="182"/>
      <c r="H106" s="182"/>
      <c r="I106" s="182"/>
      <c r="J106" s="183">
        <f>J293</f>
        <v>0</v>
      </c>
      <c r="K106" s="180"/>
      <c r="L106" s="184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2" customFormat="1" ht="21.84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66"/>
      <c r="C108" s="67"/>
      <c r="D108" s="67"/>
      <c r="E108" s="67"/>
      <c r="F108" s="67"/>
      <c r="G108" s="67"/>
      <c r="H108" s="67"/>
      <c r="I108" s="67"/>
      <c r="J108" s="67"/>
      <c r="K108" s="67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12" s="2" customFormat="1" ht="6.96" customHeight="1">
      <c r="A112" s="38"/>
      <c r="B112" s="68"/>
      <c r="C112" s="69"/>
      <c r="D112" s="69"/>
      <c r="E112" s="69"/>
      <c r="F112" s="69"/>
      <c r="G112" s="69"/>
      <c r="H112" s="69"/>
      <c r="I112" s="69"/>
      <c r="J112" s="69"/>
      <c r="K112" s="69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4.96" customHeight="1">
      <c r="A113" s="38"/>
      <c r="B113" s="39"/>
      <c r="C113" s="23" t="s">
        <v>111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16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174" t="str">
        <f>E7</f>
        <v>Modernizace silnice III/298 23 Hrachoviště – průtah</v>
      </c>
      <c r="F116" s="32"/>
      <c r="G116" s="32"/>
      <c r="H116" s="32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94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40"/>
      <c r="D118" s="40"/>
      <c r="E118" s="76" t="str">
        <f>E9</f>
        <v>01 - SO dešťová kanalizace</v>
      </c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20</v>
      </c>
      <c r="D120" s="40"/>
      <c r="E120" s="40"/>
      <c r="F120" s="27" t="str">
        <f>F12</f>
        <v>Býšť</v>
      </c>
      <c r="G120" s="40"/>
      <c r="H120" s="40"/>
      <c r="I120" s="32" t="s">
        <v>22</v>
      </c>
      <c r="J120" s="79" t="str">
        <f>IF(J12="","",J12)</f>
        <v>5. 8. 2019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24</v>
      </c>
      <c r="D122" s="40"/>
      <c r="E122" s="40"/>
      <c r="F122" s="27" t="str">
        <f>E15</f>
        <v>SÚS Pardubického kraje, Doubravice 98, Pardubice</v>
      </c>
      <c r="G122" s="40"/>
      <c r="H122" s="40"/>
      <c r="I122" s="32" t="s">
        <v>30</v>
      </c>
      <c r="J122" s="36" t="str">
        <f>E21</f>
        <v>Multiaqua s.r.o.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28</v>
      </c>
      <c r="D123" s="40"/>
      <c r="E123" s="40"/>
      <c r="F123" s="27" t="str">
        <f>IF(E18="","",E18)</f>
        <v>Vyplň údaj</v>
      </c>
      <c r="G123" s="40"/>
      <c r="H123" s="40"/>
      <c r="I123" s="32" t="s">
        <v>35</v>
      </c>
      <c r="J123" s="36" t="str">
        <f>E24</f>
        <v>Roman Bárta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0.32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11" customFormat="1" ht="29.28" customHeight="1">
      <c r="A125" s="191"/>
      <c r="B125" s="192"/>
      <c r="C125" s="193" t="s">
        <v>112</v>
      </c>
      <c r="D125" s="194" t="s">
        <v>64</v>
      </c>
      <c r="E125" s="194" t="s">
        <v>60</v>
      </c>
      <c r="F125" s="194" t="s">
        <v>61</v>
      </c>
      <c r="G125" s="194" t="s">
        <v>113</v>
      </c>
      <c r="H125" s="194" t="s">
        <v>114</v>
      </c>
      <c r="I125" s="194" t="s">
        <v>115</v>
      </c>
      <c r="J125" s="194" t="s">
        <v>98</v>
      </c>
      <c r="K125" s="195" t="s">
        <v>116</v>
      </c>
      <c r="L125" s="196"/>
      <c r="M125" s="100" t="s">
        <v>1</v>
      </c>
      <c r="N125" s="101" t="s">
        <v>43</v>
      </c>
      <c r="O125" s="101" t="s">
        <v>117</v>
      </c>
      <c r="P125" s="101" t="s">
        <v>118</v>
      </c>
      <c r="Q125" s="101" t="s">
        <v>119</v>
      </c>
      <c r="R125" s="101" t="s">
        <v>120</v>
      </c>
      <c r="S125" s="101" t="s">
        <v>121</v>
      </c>
      <c r="T125" s="102" t="s">
        <v>122</v>
      </c>
      <c r="U125" s="191"/>
      <c r="V125" s="191"/>
      <c r="W125" s="191"/>
      <c r="X125" s="191"/>
      <c r="Y125" s="191"/>
      <c r="Z125" s="191"/>
      <c r="AA125" s="191"/>
      <c r="AB125" s="191"/>
      <c r="AC125" s="191"/>
      <c r="AD125" s="191"/>
      <c r="AE125" s="191"/>
    </row>
    <row r="126" s="2" customFormat="1" ht="22.8" customHeight="1">
      <c r="A126" s="38"/>
      <c r="B126" s="39"/>
      <c r="C126" s="107" t="s">
        <v>123</v>
      </c>
      <c r="D126" s="40"/>
      <c r="E126" s="40"/>
      <c r="F126" s="40"/>
      <c r="G126" s="40"/>
      <c r="H126" s="40"/>
      <c r="I126" s="40"/>
      <c r="J126" s="197">
        <f>BK126</f>
        <v>0</v>
      </c>
      <c r="K126" s="40"/>
      <c r="L126" s="44"/>
      <c r="M126" s="103"/>
      <c r="N126" s="198"/>
      <c r="O126" s="104"/>
      <c r="P126" s="199">
        <f>P127+P293</f>
        <v>0</v>
      </c>
      <c r="Q126" s="104"/>
      <c r="R126" s="199">
        <f>R127+R293</f>
        <v>2386.8429513671999</v>
      </c>
      <c r="S126" s="104"/>
      <c r="T126" s="200">
        <f>T127+T293</f>
        <v>337.83031999999997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78</v>
      </c>
      <c r="AU126" s="17" t="s">
        <v>100</v>
      </c>
      <c r="BK126" s="201">
        <f>BK127+BK293</f>
        <v>0</v>
      </c>
    </row>
    <row r="127" s="12" customFormat="1" ht="25.92" customHeight="1">
      <c r="A127" s="12"/>
      <c r="B127" s="202"/>
      <c r="C127" s="203"/>
      <c r="D127" s="204" t="s">
        <v>78</v>
      </c>
      <c r="E127" s="205" t="s">
        <v>124</v>
      </c>
      <c r="F127" s="205" t="s">
        <v>125</v>
      </c>
      <c r="G127" s="203"/>
      <c r="H127" s="203"/>
      <c r="I127" s="206"/>
      <c r="J127" s="207">
        <f>BK127</f>
        <v>0</v>
      </c>
      <c r="K127" s="203"/>
      <c r="L127" s="208"/>
      <c r="M127" s="209"/>
      <c r="N127" s="210"/>
      <c r="O127" s="210"/>
      <c r="P127" s="211">
        <f>P128+P204+P209+P211+P229+P233+P276+P291</f>
        <v>0</v>
      </c>
      <c r="Q127" s="210"/>
      <c r="R127" s="211">
        <f>R128+R204+R209+R211+R229+R233+R276+R291</f>
        <v>2386.5929513671999</v>
      </c>
      <c r="S127" s="210"/>
      <c r="T127" s="212">
        <f>T128+T204+T209+T211+T229+T233+T276+T291</f>
        <v>337.83031999999997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3" t="s">
        <v>87</v>
      </c>
      <c r="AT127" s="214" t="s">
        <v>78</v>
      </c>
      <c r="AU127" s="214" t="s">
        <v>79</v>
      </c>
      <c r="AY127" s="213" t="s">
        <v>126</v>
      </c>
      <c r="BK127" s="215">
        <f>BK128+BK204+BK209+BK211+BK229+BK233+BK276+BK291</f>
        <v>0</v>
      </c>
    </row>
    <row r="128" s="12" customFormat="1" ht="22.8" customHeight="1">
      <c r="A128" s="12"/>
      <c r="B128" s="202"/>
      <c r="C128" s="203"/>
      <c r="D128" s="204" t="s">
        <v>78</v>
      </c>
      <c r="E128" s="216" t="s">
        <v>87</v>
      </c>
      <c r="F128" s="216" t="s">
        <v>127</v>
      </c>
      <c r="G128" s="203"/>
      <c r="H128" s="203"/>
      <c r="I128" s="206"/>
      <c r="J128" s="217">
        <f>BK128</f>
        <v>0</v>
      </c>
      <c r="K128" s="203"/>
      <c r="L128" s="208"/>
      <c r="M128" s="209"/>
      <c r="N128" s="210"/>
      <c r="O128" s="210"/>
      <c r="P128" s="211">
        <f>SUM(P129:P203)</f>
        <v>0</v>
      </c>
      <c r="Q128" s="210"/>
      <c r="R128" s="211">
        <f>SUM(R129:R203)</f>
        <v>2084.2623262171996</v>
      </c>
      <c r="S128" s="210"/>
      <c r="T128" s="212">
        <f>SUM(T129:T203)</f>
        <v>6.3899999999999997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3" t="s">
        <v>87</v>
      </c>
      <c r="AT128" s="214" t="s">
        <v>78</v>
      </c>
      <c r="AU128" s="214" t="s">
        <v>87</v>
      </c>
      <c r="AY128" s="213" t="s">
        <v>126</v>
      </c>
      <c r="BK128" s="215">
        <f>SUM(BK129:BK203)</f>
        <v>0</v>
      </c>
    </row>
    <row r="129" s="2" customFormat="1" ht="44.25" customHeight="1">
      <c r="A129" s="38"/>
      <c r="B129" s="39"/>
      <c r="C129" s="218" t="s">
        <v>87</v>
      </c>
      <c r="D129" s="218" t="s">
        <v>128</v>
      </c>
      <c r="E129" s="219" t="s">
        <v>129</v>
      </c>
      <c r="F129" s="220" t="s">
        <v>130</v>
      </c>
      <c r="G129" s="221" t="s">
        <v>131</v>
      </c>
      <c r="H129" s="222">
        <v>18</v>
      </c>
      <c r="I129" s="223"/>
      <c r="J129" s="224">
        <f>ROUND(I129*H129,2)</f>
        <v>0</v>
      </c>
      <c r="K129" s="220" t="s">
        <v>132</v>
      </c>
      <c r="L129" s="44"/>
      <c r="M129" s="225" t="s">
        <v>1</v>
      </c>
      <c r="N129" s="226" t="s">
        <v>44</v>
      </c>
      <c r="O129" s="91"/>
      <c r="P129" s="227">
        <f>O129*H129</f>
        <v>0</v>
      </c>
      <c r="Q129" s="227">
        <v>0</v>
      </c>
      <c r="R129" s="227">
        <f>Q129*H129</f>
        <v>0</v>
      </c>
      <c r="S129" s="227">
        <v>0.35499999999999998</v>
      </c>
      <c r="T129" s="228">
        <f>S129*H129</f>
        <v>6.3899999999999997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9" t="s">
        <v>133</v>
      </c>
      <c r="AT129" s="229" t="s">
        <v>128</v>
      </c>
      <c r="AU129" s="229" t="s">
        <v>89</v>
      </c>
      <c r="AY129" s="17" t="s">
        <v>126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7" t="s">
        <v>87</v>
      </c>
      <c r="BK129" s="230">
        <f>ROUND(I129*H129,2)</f>
        <v>0</v>
      </c>
      <c r="BL129" s="17" t="s">
        <v>133</v>
      </c>
      <c r="BM129" s="229" t="s">
        <v>134</v>
      </c>
    </row>
    <row r="130" s="13" customFormat="1">
      <c r="A130" s="13"/>
      <c r="B130" s="231"/>
      <c r="C130" s="232"/>
      <c r="D130" s="233" t="s">
        <v>135</v>
      </c>
      <c r="E130" s="234" t="s">
        <v>1</v>
      </c>
      <c r="F130" s="235" t="s">
        <v>136</v>
      </c>
      <c r="G130" s="232"/>
      <c r="H130" s="236">
        <v>18</v>
      </c>
      <c r="I130" s="237"/>
      <c r="J130" s="232"/>
      <c r="K130" s="232"/>
      <c r="L130" s="238"/>
      <c r="M130" s="239"/>
      <c r="N130" s="240"/>
      <c r="O130" s="240"/>
      <c r="P130" s="240"/>
      <c r="Q130" s="240"/>
      <c r="R130" s="240"/>
      <c r="S130" s="240"/>
      <c r="T130" s="24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2" t="s">
        <v>135</v>
      </c>
      <c r="AU130" s="242" t="s">
        <v>89</v>
      </c>
      <c r="AV130" s="13" t="s">
        <v>89</v>
      </c>
      <c r="AW130" s="13" t="s">
        <v>34</v>
      </c>
      <c r="AX130" s="13" t="s">
        <v>87</v>
      </c>
      <c r="AY130" s="242" t="s">
        <v>126</v>
      </c>
    </row>
    <row r="131" s="2" customFormat="1" ht="24.15" customHeight="1">
      <c r="A131" s="38"/>
      <c r="B131" s="39"/>
      <c r="C131" s="218" t="s">
        <v>89</v>
      </c>
      <c r="D131" s="218" t="s">
        <v>128</v>
      </c>
      <c r="E131" s="219" t="s">
        <v>137</v>
      </c>
      <c r="F131" s="220" t="s">
        <v>138</v>
      </c>
      <c r="G131" s="221" t="s">
        <v>139</v>
      </c>
      <c r="H131" s="222">
        <v>1344</v>
      </c>
      <c r="I131" s="223"/>
      <c r="J131" s="224">
        <f>ROUND(I131*H131,2)</f>
        <v>0</v>
      </c>
      <c r="K131" s="220" t="s">
        <v>132</v>
      </c>
      <c r="L131" s="44"/>
      <c r="M131" s="225" t="s">
        <v>1</v>
      </c>
      <c r="N131" s="226" t="s">
        <v>44</v>
      </c>
      <c r="O131" s="91"/>
      <c r="P131" s="227">
        <f>O131*H131</f>
        <v>0</v>
      </c>
      <c r="Q131" s="227">
        <v>3.2634E-05</v>
      </c>
      <c r="R131" s="227">
        <f>Q131*H131</f>
        <v>0.043860096000000001</v>
      </c>
      <c r="S131" s="227">
        <v>0</v>
      </c>
      <c r="T131" s="22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9" t="s">
        <v>133</v>
      </c>
      <c r="AT131" s="229" t="s">
        <v>128</v>
      </c>
      <c r="AU131" s="229" t="s">
        <v>89</v>
      </c>
      <c r="AY131" s="17" t="s">
        <v>126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7" t="s">
        <v>87</v>
      </c>
      <c r="BK131" s="230">
        <f>ROUND(I131*H131,2)</f>
        <v>0</v>
      </c>
      <c r="BL131" s="17" t="s">
        <v>133</v>
      </c>
      <c r="BM131" s="229" t="s">
        <v>140</v>
      </c>
    </row>
    <row r="132" s="13" customFormat="1">
      <c r="A132" s="13"/>
      <c r="B132" s="231"/>
      <c r="C132" s="232"/>
      <c r="D132" s="233" t="s">
        <v>135</v>
      </c>
      <c r="E132" s="234" t="s">
        <v>1</v>
      </c>
      <c r="F132" s="235" t="s">
        <v>141</v>
      </c>
      <c r="G132" s="232"/>
      <c r="H132" s="236">
        <v>1344</v>
      </c>
      <c r="I132" s="237"/>
      <c r="J132" s="232"/>
      <c r="K132" s="232"/>
      <c r="L132" s="238"/>
      <c r="M132" s="239"/>
      <c r="N132" s="240"/>
      <c r="O132" s="240"/>
      <c r="P132" s="240"/>
      <c r="Q132" s="240"/>
      <c r="R132" s="240"/>
      <c r="S132" s="240"/>
      <c r="T132" s="24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2" t="s">
        <v>135</v>
      </c>
      <c r="AU132" s="242" t="s">
        <v>89</v>
      </c>
      <c r="AV132" s="13" t="s">
        <v>89</v>
      </c>
      <c r="AW132" s="13" t="s">
        <v>34</v>
      </c>
      <c r="AX132" s="13" t="s">
        <v>87</v>
      </c>
      <c r="AY132" s="242" t="s">
        <v>126</v>
      </c>
    </row>
    <row r="133" s="2" customFormat="1" ht="37.8" customHeight="1">
      <c r="A133" s="38"/>
      <c r="B133" s="39"/>
      <c r="C133" s="218" t="s">
        <v>142</v>
      </c>
      <c r="D133" s="218" t="s">
        <v>128</v>
      </c>
      <c r="E133" s="219" t="s">
        <v>143</v>
      </c>
      <c r="F133" s="220" t="s">
        <v>144</v>
      </c>
      <c r="G133" s="221" t="s">
        <v>145</v>
      </c>
      <c r="H133" s="222">
        <v>56</v>
      </c>
      <c r="I133" s="223"/>
      <c r="J133" s="224">
        <f>ROUND(I133*H133,2)</f>
        <v>0</v>
      </c>
      <c r="K133" s="220" t="s">
        <v>132</v>
      </c>
      <c r="L133" s="44"/>
      <c r="M133" s="225" t="s">
        <v>1</v>
      </c>
      <c r="N133" s="226" t="s">
        <v>44</v>
      </c>
      <c r="O133" s="91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9" t="s">
        <v>133</v>
      </c>
      <c r="AT133" s="229" t="s">
        <v>128</v>
      </c>
      <c r="AU133" s="229" t="s">
        <v>89</v>
      </c>
      <c r="AY133" s="17" t="s">
        <v>126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7" t="s">
        <v>87</v>
      </c>
      <c r="BK133" s="230">
        <f>ROUND(I133*H133,2)</f>
        <v>0</v>
      </c>
      <c r="BL133" s="17" t="s">
        <v>133</v>
      </c>
      <c r="BM133" s="229" t="s">
        <v>146</v>
      </c>
    </row>
    <row r="134" s="13" customFormat="1">
      <c r="A134" s="13"/>
      <c r="B134" s="231"/>
      <c r="C134" s="232"/>
      <c r="D134" s="233" t="s">
        <v>135</v>
      </c>
      <c r="E134" s="234" t="s">
        <v>1</v>
      </c>
      <c r="F134" s="235" t="s">
        <v>147</v>
      </c>
      <c r="G134" s="232"/>
      <c r="H134" s="236">
        <v>56</v>
      </c>
      <c r="I134" s="237"/>
      <c r="J134" s="232"/>
      <c r="K134" s="232"/>
      <c r="L134" s="238"/>
      <c r="M134" s="239"/>
      <c r="N134" s="240"/>
      <c r="O134" s="240"/>
      <c r="P134" s="240"/>
      <c r="Q134" s="240"/>
      <c r="R134" s="240"/>
      <c r="S134" s="240"/>
      <c r="T134" s="24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2" t="s">
        <v>135</v>
      </c>
      <c r="AU134" s="242" t="s">
        <v>89</v>
      </c>
      <c r="AV134" s="13" t="s">
        <v>89</v>
      </c>
      <c r="AW134" s="13" t="s">
        <v>34</v>
      </c>
      <c r="AX134" s="13" t="s">
        <v>87</v>
      </c>
      <c r="AY134" s="242" t="s">
        <v>126</v>
      </c>
    </row>
    <row r="135" s="2" customFormat="1" ht="90" customHeight="1">
      <c r="A135" s="38"/>
      <c r="B135" s="39"/>
      <c r="C135" s="218" t="s">
        <v>133</v>
      </c>
      <c r="D135" s="218" t="s">
        <v>128</v>
      </c>
      <c r="E135" s="219" t="s">
        <v>148</v>
      </c>
      <c r="F135" s="220" t="s">
        <v>149</v>
      </c>
      <c r="G135" s="221" t="s">
        <v>150</v>
      </c>
      <c r="H135" s="222">
        <v>21</v>
      </c>
      <c r="I135" s="223"/>
      <c r="J135" s="224">
        <f>ROUND(I135*H135,2)</f>
        <v>0</v>
      </c>
      <c r="K135" s="220" t="s">
        <v>132</v>
      </c>
      <c r="L135" s="44"/>
      <c r="M135" s="225" t="s">
        <v>1</v>
      </c>
      <c r="N135" s="226" t="s">
        <v>44</v>
      </c>
      <c r="O135" s="91"/>
      <c r="P135" s="227">
        <f>O135*H135</f>
        <v>0</v>
      </c>
      <c r="Q135" s="227">
        <v>0.036904300000000001</v>
      </c>
      <c r="R135" s="227">
        <f>Q135*H135</f>
        <v>0.77499030000000002</v>
      </c>
      <c r="S135" s="227">
        <v>0</v>
      </c>
      <c r="T135" s="22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9" t="s">
        <v>133</v>
      </c>
      <c r="AT135" s="229" t="s">
        <v>128</v>
      </c>
      <c r="AU135" s="229" t="s">
        <v>89</v>
      </c>
      <c r="AY135" s="17" t="s">
        <v>126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7" t="s">
        <v>87</v>
      </c>
      <c r="BK135" s="230">
        <f>ROUND(I135*H135,2)</f>
        <v>0</v>
      </c>
      <c r="BL135" s="17" t="s">
        <v>133</v>
      </c>
      <c r="BM135" s="229" t="s">
        <v>151</v>
      </c>
    </row>
    <row r="136" s="13" customFormat="1">
      <c r="A136" s="13"/>
      <c r="B136" s="231"/>
      <c r="C136" s="232"/>
      <c r="D136" s="233" t="s">
        <v>135</v>
      </c>
      <c r="E136" s="234" t="s">
        <v>1</v>
      </c>
      <c r="F136" s="235" t="s">
        <v>152</v>
      </c>
      <c r="G136" s="232"/>
      <c r="H136" s="236">
        <v>21</v>
      </c>
      <c r="I136" s="237"/>
      <c r="J136" s="232"/>
      <c r="K136" s="232"/>
      <c r="L136" s="238"/>
      <c r="M136" s="239"/>
      <c r="N136" s="240"/>
      <c r="O136" s="240"/>
      <c r="P136" s="240"/>
      <c r="Q136" s="240"/>
      <c r="R136" s="240"/>
      <c r="S136" s="240"/>
      <c r="T136" s="24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2" t="s">
        <v>135</v>
      </c>
      <c r="AU136" s="242" t="s">
        <v>89</v>
      </c>
      <c r="AV136" s="13" t="s">
        <v>89</v>
      </c>
      <c r="AW136" s="13" t="s">
        <v>34</v>
      </c>
      <c r="AX136" s="13" t="s">
        <v>87</v>
      </c>
      <c r="AY136" s="242" t="s">
        <v>126</v>
      </c>
    </row>
    <row r="137" s="2" customFormat="1" ht="90" customHeight="1">
      <c r="A137" s="38"/>
      <c r="B137" s="39"/>
      <c r="C137" s="218" t="s">
        <v>153</v>
      </c>
      <c r="D137" s="218" t="s">
        <v>128</v>
      </c>
      <c r="E137" s="219" t="s">
        <v>154</v>
      </c>
      <c r="F137" s="220" t="s">
        <v>155</v>
      </c>
      <c r="G137" s="221" t="s">
        <v>150</v>
      </c>
      <c r="H137" s="222">
        <v>10.5</v>
      </c>
      <c r="I137" s="223"/>
      <c r="J137" s="224">
        <f>ROUND(I137*H137,2)</f>
        <v>0</v>
      </c>
      <c r="K137" s="220" t="s">
        <v>132</v>
      </c>
      <c r="L137" s="44"/>
      <c r="M137" s="225" t="s">
        <v>1</v>
      </c>
      <c r="N137" s="226" t="s">
        <v>44</v>
      </c>
      <c r="O137" s="91"/>
      <c r="P137" s="227">
        <f>O137*H137</f>
        <v>0</v>
      </c>
      <c r="Q137" s="227">
        <v>0.036904300000000001</v>
      </c>
      <c r="R137" s="227">
        <f>Q137*H137</f>
        <v>0.38749515000000001</v>
      </c>
      <c r="S137" s="227">
        <v>0</v>
      </c>
      <c r="T137" s="22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9" t="s">
        <v>133</v>
      </c>
      <c r="AT137" s="229" t="s">
        <v>128</v>
      </c>
      <c r="AU137" s="229" t="s">
        <v>89</v>
      </c>
      <c r="AY137" s="17" t="s">
        <v>126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7" t="s">
        <v>87</v>
      </c>
      <c r="BK137" s="230">
        <f>ROUND(I137*H137,2)</f>
        <v>0</v>
      </c>
      <c r="BL137" s="17" t="s">
        <v>133</v>
      </c>
      <c r="BM137" s="229" t="s">
        <v>156</v>
      </c>
    </row>
    <row r="138" s="13" customFormat="1">
      <c r="A138" s="13"/>
      <c r="B138" s="231"/>
      <c r="C138" s="232"/>
      <c r="D138" s="233" t="s">
        <v>135</v>
      </c>
      <c r="E138" s="234" t="s">
        <v>1</v>
      </c>
      <c r="F138" s="235" t="s">
        <v>157</v>
      </c>
      <c r="G138" s="232"/>
      <c r="H138" s="236">
        <v>10.5</v>
      </c>
      <c r="I138" s="237"/>
      <c r="J138" s="232"/>
      <c r="K138" s="232"/>
      <c r="L138" s="238"/>
      <c r="M138" s="239"/>
      <c r="N138" s="240"/>
      <c r="O138" s="240"/>
      <c r="P138" s="240"/>
      <c r="Q138" s="240"/>
      <c r="R138" s="240"/>
      <c r="S138" s="240"/>
      <c r="T138" s="24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2" t="s">
        <v>135</v>
      </c>
      <c r="AU138" s="242" t="s">
        <v>89</v>
      </c>
      <c r="AV138" s="13" t="s">
        <v>89</v>
      </c>
      <c r="AW138" s="13" t="s">
        <v>34</v>
      </c>
      <c r="AX138" s="13" t="s">
        <v>87</v>
      </c>
      <c r="AY138" s="242" t="s">
        <v>126</v>
      </c>
    </row>
    <row r="139" s="2" customFormat="1" ht="24.15" customHeight="1">
      <c r="A139" s="38"/>
      <c r="B139" s="39"/>
      <c r="C139" s="218" t="s">
        <v>158</v>
      </c>
      <c r="D139" s="218" t="s">
        <v>128</v>
      </c>
      <c r="E139" s="219" t="s">
        <v>159</v>
      </c>
      <c r="F139" s="220" t="s">
        <v>160</v>
      </c>
      <c r="G139" s="221" t="s">
        <v>161</v>
      </c>
      <c r="H139" s="222">
        <v>1.75</v>
      </c>
      <c r="I139" s="223"/>
      <c r="J139" s="224">
        <f>ROUND(I139*H139,2)</f>
        <v>0</v>
      </c>
      <c r="K139" s="220" t="s">
        <v>132</v>
      </c>
      <c r="L139" s="44"/>
      <c r="M139" s="225" t="s">
        <v>1</v>
      </c>
      <c r="N139" s="226" t="s">
        <v>44</v>
      </c>
      <c r="O139" s="91"/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9" t="s">
        <v>133</v>
      </c>
      <c r="AT139" s="229" t="s">
        <v>128</v>
      </c>
      <c r="AU139" s="229" t="s">
        <v>89</v>
      </c>
      <c r="AY139" s="17" t="s">
        <v>126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7" t="s">
        <v>87</v>
      </c>
      <c r="BK139" s="230">
        <f>ROUND(I139*H139,2)</f>
        <v>0</v>
      </c>
      <c r="BL139" s="17" t="s">
        <v>133</v>
      </c>
      <c r="BM139" s="229" t="s">
        <v>162</v>
      </c>
    </row>
    <row r="140" s="14" customFormat="1">
      <c r="A140" s="14"/>
      <c r="B140" s="243"/>
      <c r="C140" s="244"/>
      <c r="D140" s="233" t="s">
        <v>135</v>
      </c>
      <c r="E140" s="245" t="s">
        <v>1</v>
      </c>
      <c r="F140" s="246" t="s">
        <v>163</v>
      </c>
      <c r="G140" s="244"/>
      <c r="H140" s="245" t="s">
        <v>1</v>
      </c>
      <c r="I140" s="247"/>
      <c r="J140" s="244"/>
      <c r="K140" s="244"/>
      <c r="L140" s="248"/>
      <c r="M140" s="249"/>
      <c r="N140" s="250"/>
      <c r="O140" s="250"/>
      <c r="P140" s="250"/>
      <c r="Q140" s="250"/>
      <c r="R140" s="250"/>
      <c r="S140" s="250"/>
      <c r="T140" s="251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2" t="s">
        <v>135</v>
      </c>
      <c r="AU140" s="252" t="s">
        <v>89</v>
      </c>
      <c r="AV140" s="14" t="s">
        <v>87</v>
      </c>
      <c r="AW140" s="14" t="s">
        <v>34</v>
      </c>
      <c r="AX140" s="14" t="s">
        <v>79</v>
      </c>
      <c r="AY140" s="252" t="s">
        <v>126</v>
      </c>
    </row>
    <row r="141" s="13" customFormat="1">
      <c r="A141" s="13"/>
      <c r="B141" s="231"/>
      <c r="C141" s="232"/>
      <c r="D141" s="233" t="s">
        <v>135</v>
      </c>
      <c r="E141" s="234" t="s">
        <v>1</v>
      </c>
      <c r="F141" s="235" t="s">
        <v>164</v>
      </c>
      <c r="G141" s="232"/>
      <c r="H141" s="236">
        <v>1.75</v>
      </c>
      <c r="I141" s="237"/>
      <c r="J141" s="232"/>
      <c r="K141" s="232"/>
      <c r="L141" s="238"/>
      <c r="M141" s="239"/>
      <c r="N141" s="240"/>
      <c r="O141" s="240"/>
      <c r="P141" s="240"/>
      <c r="Q141" s="240"/>
      <c r="R141" s="240"/>
      <c r="S141" s="240"/>
      <c r="T141" s="24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2" t="s">
        <v>135</v>
      </c>
      <c r="AU141" s="242" t="s">
        <v>89</v>
      </c>
      <c r="AV141" s="13" t="s">
        <v>89</v>
      </c>
      <c r="AW141" s="13" t="s">
        <v>34</v>
      </c>
      <c r="AX141" s="13" t="s">
        <v>87</v>
      </c>
      <c r="AY141" s="242" t="s">
        <v>126</v>
      </c>
    </row>
    <row r="142" s="2" customFormat="1" ht="37.8" customHeight="1">
      <c r="A142" s="38"/>
      <c r="B142" s="39"/>
      <c r="C142" s="218" t="s">
        <v>165</v>
      </c>
      <c r="D142" s="218" t="s">
        <v>128</v>
      </c>
      <c r="E142" s="219" t="s">
        <v>166</v>
      </c>
      <c r="F142" s="220" t="s">
        <v>167</v>
      </c>
      <c r="G142" s="221" t="s">
        <v>161</v>
      </c>
      <c r="H142" s="222">
        <v>89.775000000000006</v>
      </c>
      <c r="I142" s="223"/>
      <c r="J142" s="224">
        <f>ROUND(I142*H142,2)</f>
        <v>0</v>
      </c>
      <c r="K142" s="220" t="s">
        <v>132</v>
      </c>
      <c r="L142" s="44"/>
      <c r="M142" s="225" t="s">
        <v>1</v>
      </c>
      <c r="N142" s="226" t="s">
        <v>44</v>
      </c>
      <c r="O142" s="91"/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9" t="s">
        <v>133</v>
      </c>
      <c r="AT142" s="229" t="s">
        <v>128</v>
      </c>
      <c r="AU142" s="229" t="s">
        <v>89</v>
      </c>
      <c r="AY142" s="17" t="s">
        <v>126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7" t="s">
        <v>87</v>
      </c>
      <c r="BK142" s="230">
        <f>ROUND(I142*H142,2)</f>
        <v>0</v>
      </c>
      <c r="BL142" s="17" t="s">
        <v>133</v>
      </c>
      <c r="BM142" s="229" t="s">
        <v>168</v>
      </c>
    </row>
    <row r="143" s="13" customFormat="1">
      <c r="A143" s="13"/>
      <c r="B143" s="231"/>
      <c r="C143" s="232"/>
      <c r="D143" s="233" t="s">
        <v>135</v>
      </c>
      <c r="E143" s="234" t="s">
        <v>1</v>
      </c>
      <c r="F143" s="235" t="s">
        <v>169</v>
      </c>
      <c r="G143" s="232"/>
      <c r="H143" s="236">
        <v>89.775000000000006</v>
      </c>
      <c r="I143" s="237"/>
      <c r="J143" s="232"/>
      <c r="K143" s="232"/>
      <c r="L143" s="238"/>
      <c r="M143" s="239"/>
      <c r="N143" s="240"/>
      <c r="O143" s="240"/>
      <c r="P143" s="240"/>
      <c r="Q143" s="240"/>
      <c r="R143" s="240"/>
      <c r="S143" s="240"/>
      <c r="T143" s="24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2" t="s">
        <v>135</v>
      </c>
      <c r="AU143" s="242" t="s">
        <v>89</v>
      </c>
      <c r="AV143" s="13" t="s">
        <v>89</v>
      </c>
      <c r="AW143" s="13" t="s">
        <v>34</v>
      </c>
      <c r="AX143" s="13" t="s">
        <v>87</v>
      </c>
      <c r="AY143" s="242" t="s">
        <v>126</v>
      </c>
    </row>
    <row r="144" s="2" customFormat="1" ht="55.5" customHeight="1">
      <c r="A144" s="38"/>
      <c r="B144" s="39"/>
      <c r="C144" s="218" t="s">
        <v>170</v>
      </c>
      <c r="D144" s="218" t="s">
        <v>128</v>
      </c>
      <c r="E144" s="219" t="s">
        <v>171</v>
      </c>
      <c r="F144" s="220" t="s">
        <v>172</v>
      </c>
      <c r="G144" s="221" t="s">
        <v>161</v>
      </c>
      <c r="H144" s="222">
        <v>1187.9179999999999</v>
      </c>
      <c r="I144" s="223"/>
      <c r="J144" s="224">
        <f>ROUND(I144*H144,2)</f>
        <v>0</v>
      </c>
      <c r="K144" s="220" t="s">
        <v>132</v>
      </c>
      <c r="L144" s="44"/>
      <c r="M144" s="225" t="s">
        <v>1</v>
      </c>
      <c r="N144" s="226" t="s">
        <v>44</v>
      </c>
      <c r="O144" s="91"/>
      <c r="P144" s="227">
        <f>O144*H144</f>
        <v>0</v>
      </c>
      <c r="Q144" s="227">
        <v>0</v>
      </c>
      <c r="R144" s="227">
        <f>Q144*H144</f>
        <v>0</v>
      </c>
      <c r="S144" s="227">
        <v>0</v>
      </c>
      <c r="T144" s="228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9" t="s">
        <v>133</v>
      </c>
      <c r="AT144" s="229" t="s">
        <v>128</v>
      </c>
      <c r="AU144" s="229" t="s">
        <v>89</v>
      </c>
      <c r="AY144" s="17" t="s">
        <v>126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7" t="s">
        <v>87</v>
      </c>
      <c r="BK144" s="230">
        <f>ROUND(I144*H144,2)</f>
        <v>0</v>
      </c>
      <c r="BL144" s="17" t="s">
        <v>133</v>
      </c>
      <c r="BM144" s="229" t="s">
        <v>173</v>
      </c>
    </row>
    <row r="145" s="14" customFormat="1">
      <c r="A145" s="14"/>
      <c r="B145" s="243"/>
      <c r="C145" s="244"/>
      <c r="D145" s="233" t="s">
        <v>135</v>
      </c>
      <c r="E145" s="245" t="s">
        <v>1</v>
      </c>
      <c r="F145" s="246" t="s">
        <v>174</v>
      </c>
      <c r="G145" s="244"/>
      <c r="H145" s="245" t="s">
        <v>1</v>
      </c>
      <c r="I145" s="247"/>
      <c r="J145" s="244"/>
      <c r="K145" s="244"/>
      <c r="L145" s="248"/>
      <c r="M145" s="249"/>
      <c r="N145" s="250"/>
      <c r="O145" s="250"/>
      <c r="P145" s="250"/>
      <c r="Q145" s="250"/>
      <c r="R145" s="250"/>
      <c r="S145" s="250"/>
      <c r="T145" s="251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2" t="s">
        <v>135</v>
      </c>
      <c r="AU145" s="252" t="s">
        <v>89</v>
      </c>
      <c r="AV145" s="14" t="s">
        <v>87</v>
      </c>
      <c r="AW145" s="14" t="s">
        <v>34</v>
      </c>
      <c r="AX145" s="14" t="s">
        <v>79</v>
      </c>
      <c r="AY145" s="252" t="s">
        <v>126</v>
      </c>
    </row>
    <row r="146" s="14" customFormat="1">
      <c r="A146" s="14"/>
      <c r="B146" s="243"/>
      <c r="C146" s="244"/>
      <c r="D146" s="233" t="s">
        <v>135</v>
      </c>
      <c r="E146" s="245" t="s">
        <v>1</v>
      </c>
      <c r="F146" s="246" t="s">
        <v>175</v>
      </c>
      <c r="G146" s="244"/>
      <c r="H146" s="245" t="s">
        <v>1</v>
      </c>
      <c r="I146" s="247"/>
      <c r="J146" s="244"/>
      <c r="K146" s="244"/>
      <c r="L146" s="248"/>
      <c r="M146" s="249"/>
      <c r="N146" s="250"/>
      <c r="O146" s="250"/>
      <c r="P146" s="250"/>
      <c r="Q146" s="250"/>
      <c r="R146" s="250"/>
      <c r="S146" s="250"/>
      <c r="T146" s="251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2" t="s">
        <v>135</v>
      </c>
      <c r="AU146" s="252" t="s">
        <v>89</v>
      </c>
      <c r="AV146" s="14" t="s">
        <v>87</v>
      </c>
      <c r="AW146" s="14" t="s">
        <v>34</v>
      </c>
      <c r="AX146" s="14" t="s">
        <v>79</v>
      </c>
      <c r="AY146" s="252" t="s">
        <v>126</v>
      </c>
    </row>
    <row r="147" s="13" customFormat="1">
      <c r="A147" s="13"/>
      <c r="B147" s="231"/>
      <c r="C147" s="232"/>
      <c r="D147" s="233" t="s">
        <v>135</v>
      </c>
      <c r="E147" s="234" t="s">
        <v>1</v>
      </c>
      <c r="F147" s="235" t="s">
        <v>176</v>
      </c>
      <c r="G147" s="232"/>
      <c r="H147" s="236">
        <v>1184.865</v>
      </c>
      <c r="I147" s="237"/>
      <c r="J147" s="232"/>
      <c r="K147" s="232"/>
      <c r="L147" s="238"/>
      <c r="M147" s="239"/>
      <c r="N147" s="240"/>
      <c r="O147" s="240"/>
      <c r="P147" s="240"/>
      <c r="Q147" s="240"/>
      <c r="R147" s="240"/>
      <c r="S147" s="240"/>
      <c r="T147" s="24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2" t="s">
        <v>135</v>
      </c>
      <c r="AU147" s="242" t="s">
        <v>89</v>
      </c>
      <c r="AV147" s="13" t="s">
        <v>89</v>
      </c>
      <c r="AW147" s="13" t="s">
        <v>34</v>
      </c>
      <c r="AX147" s="13" t="s">
        <v>79</v>
      </c>
      <c r="AY147" s="242" t="s">
        <v>126</v>
      </c>
    </row>
    <row r="148" s="13" customFormat="1">
      <c r="A148" s="13"/>
      <c r="B148" s="231"/>
      <c r="C148" s="232"/>
      <c r="D148" s="233" t="s">
        <v>135</v>
      </c>
      <c r="E148" s="234" t="s">
        <v>1</v>
      </c>
      <c r="F148" s="235" t="s">
        <v>177</v>
      </c>
      <c r="G148" s="232"/>
      <c r="H148" s="236">
        <v>-55.417999999999999</v>
      </c>
      <c r="I148" s="237"/>
      <c r="J148" s="232"/>
      <c r="K148" s="232"/>
      <c r="L148" s="238"/>
      <c r="M148" s="239"/>
      <c r="N148" s="240"/>
      <c r="O148" s="240"/>
      <c r="P148" s="240"/>
      <c r="Q148" s="240"/>
      <c r="R148" s="240"/>
      <c r="S148" s="240"/>
      <c r="T148" s="24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2" t="s">
        <v>135</v>
      </c>
      <c r="AU148" s="242" t="s">
        <v>89</v>
      </c>
      <c r="AV148" s="13" t="s">
        <v>89</v>
      </c>
      <c r="AW148" s="13" t="s">
        <v>34</v>
      </c>
      <c r="AX148" s="13" t="s">
        <v>79</v>
      </c>
      <c r="AY148" s="242" t="s">
        <v>126</v>
      </c>
    </row>
    <row r="149" s="13" customFormat="1">
      <c r="A149" s="13"/>
      <c r="B149" s="231"/>
      <c r="C149" s="232"/>
      <c r="D149" s="233" t="s">
        <v>135</v>
      </c>
      <c r="E149" s="234" t="s">
        <v>1</v>
      </c>
      <c r="F149" s="235" t="s">
        <v>178</v>
      </c>
      <c r="G149" s="232"/>
      <c r="H149" s="236">
        <v>-4.5289999999999999</v>
      </c>
      <c r="I149" s="237"/>
      <c r="J149" s="232"/>
      <c r="K149" s="232"/>
      <c r="L149" s="238"/>
      <c r="M149" s="239"/>
      <c r="N149" s="240"/>
      <c r="O149" s="240"/>
      <c r="P149" s="240"/>
      <c r="Q149" s="240"/>
      <c r="R149" s="240"/>
      <c r="S149" s="240"/>
      <c r="T149" s="24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2" t="s">
        <v>135</v>
      </c>
      <c r="AU149" s="242" t="s">
        <v>89</v>
      </c>
      <c r="AV149" s="13" t="s">
        <v>89</v>
      </c>
      <c r="AW149" s="13" t="s">
        <v>34</v>
      </c>
      <c r="AX149" s="13" t="s">
        <v>79</v>
      </c>
      <c r="AY149" s="242" t="s">
        <v>126</v>
      </c>
    </row>
    <row r="150" s="13" customFormat="1">
      <c r="A150" s="13"/>
      <c r="B150" s="231"/>
      <c r="C150" s="232"/>
      <c r="D150" s="233" t="s">
        <v>135</v>
      </c>
      <c r="E150" s="234" t="s">
        <v>1</v>
      </c>
      <c r="F150" s="235" t="s">
        <v>179</v>
      </c>
      <c r="G150" s="232"/>
      <c r="H150" s="236">
        <v>63</v>
      </c>
      <c r="I150" s="237"/>
      <c r="J150" s="232"/>
      <c r="K150" s="232"/>
      <c r="L150" s="238"/>
      <c r="M150" s="239"/>
      <c r="N150" s="240"/>
      <c r="O150" s="240"/>
      <c r="P150" s="240"/>
      <c r="Q150" s="240"/>
      <c r="R150" s="240"/>
      <c r="S150" s="240"/>
      <c r="T150" s="24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2" t="s">
        <v>135</v>
      </c>
      <c r="AU150" s="242" t="s">
        <v>89</v>
      </c>
      <c r="AV150" s="13" t="s">
        <v>89</v>
      </c>
      <c r="AW150" s="13" t="s">
        <v>34</v>
      </c>
      <c r="AX150" s="13" t="s">
        <v>79</v>
      </c>
      <c r="AY150" s="242" t="s">
        <v>126</v>
      </c>
    </row>
    <row r="151" s="15" customFormat="1">
      <c r="A151" s="15"/>
      <c r="B151" s="253"/>
      <c r="C151" s="254"/>
      <c r="D151" s="233" t="s">
        <v>135</v>
      </c>
      <c r="E151" s="255" t="s">
        <v>1</v>
      </c>
      <c r="F151" s="256" t="s">
        <v>180</v>
      </c>
      <c r="G151" s="254"/>
      <c r="H151" s="257">
        <v>1187.9179999999999</v>
      </c>
      <c r="I151" s="258"/>
      <c r="J151" s="254"/>
      <c r="K151" s="254"/>
      <c r="L151" s="259"/>
      <c r="M151" s="260"/>
      <c r="N151" s="261"/>
      <c r="O151" s="261"/>
      <c r="P151" s="261"/>
      <c r="Q151" s="261"/>
      <c r="R151" s="261"/>
      <c r="S151" s="261"/>
      <c r="T151" s="262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63" t="s">
        <v>135</v>
      </c>
      <c r="AU151" s="263" t="s">
        <v>89</v>
      </c>
      <c r="AV151" s="15" t="s">
        <v>133</v>
      </c>
      <c r="AW151" s="15" t="s">
        <v>34</v>
      </c>
      <c r="AX151" s="15" t="s">
        <v>87</v>
      </c>
      <c r="AY151" s="263" t="s">
        <v>126</v>
      </c>
    </row>
    <row r="152" s="2" customFormat="1" ht="55.5" customHeight="1">
      <c r="A152" s="38"/>
      <c r="B152" s="39"/>
      <c r="C152" s="218" t="s">
        <v>181</v>
      </c>
      <c r="D152" s="218" t="s">
        <v>128</v>
      </c>
      <c r="E152" s="219" t="s">
        <v>182</v>
      </c>
      <c r="F152" s="220" t="s">
        <v>183</v>
      </c>
      <c r="G152" s="221" t="s">
        <v>161</v>
      </c>
      <c r="H152" s="222">
        <v>1187.9179999999999</v>
      </c>
      <c r="I152" s="223"/>
      <c r="J152" s="224">
        <f>ROUND(I152*H152,2)</f>
        <v>0</v>
      </c>
      <c r="K152" s="220" t="s">
        <v>132</v>
      </c>
      <c r="L152" s="44"/>
      <c r="M152" s="225" t="s">
        <v>1</v>
      </c>
      <c r="N152" s="226" t="s">
        <v>44</v>
      </c>
      <c r="O152" s="91"/>
      <c r="P152" s="227">
        <f>O152*H152</f>
        <v>0</v>
      </c>
      <c r="Q152" s="227">
        <v>0</v>
      </c>
      <c r="R152" s="227">
        <f>Q152*H152</f>
        <v>0</v>
      </c>
      <c r="S152" s="227">
        <v>0</v>
      </c>
      <c r="T152" s="228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9" t="s">
        <v>133</v>
      </c>
      <c r="AT152" s="229" t="s">
        <v>128</v>
      </c>
      <c r="AU152" s="229" t="s">
        <v>89</v>
      </c>
      <c r="AY152" s="17" t="s">
        <v>126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17" t="s">
        <v>87</v>
      </c>
      <c r="BK152" s="230">
        <f>ROUND(I152*H152,2)</f>
        <v>0</v>
      </c>
      <c r="BL152" s="17" t="s">
        <v>133</v>
      </c>
      <c r="BM152" s="229" t="s">
        <v>184</v>
      </c>
    </row>
    <row r="153" s="14" customFormat="1">
      <c r="A153" s="14"/>
      <c r="B153" s="243"/>
      <c r="C153" s="244"/>
      <c r="D153" s="233" t="s">
        <v>135</v>
      </c>
      <c r="E153" s="245" t="s">
        <v>1</v>
      </c>
      <c r="F153" s="246" t="s">
        <v>174</v>
      </c>
      <c r="G153" s="244"/>
      <c r="H153" s="245" t="s">
        <v>1</v>
      </c>
      <c r="I153" s="247"/>
      <c r="J153" s="244"/>
      <c r="K153" s="244"/>
      <c r="L153" s="248"/>
      <c r="M153" s="249"/>
      <c r="N153" s="250"/>
      <c r="O153" s="250"/>
      <c r="P153" s="250"/>
      <c r="Q153" s="250"/>
      <c r="R153" s="250"/>
      <c r="S153" s="250"/>
      <c r="T153" s="251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2" t="s">
        <v>135</v>
      </c>
      <c r="AU153" s="252" t="s">
        <v>89</v>
      </c>
      <c r="AV153" s="14" t="s">
        <v>87</v>
      </c>
      <c r="AW153" s="14" t="s">
        <v>34</v>
      </c>
      <c r="AX153" s="14" t="s">
        <v>79</v>
      </c>
      <c r="AY153" s="252" t="s">
        <v>126</v>
      </c>
    </row>
    <row r="154" s="14" customFormat="1">
      <c r="A154" s="14"/>
      <c r="B154" s="243"/>
      <c r="C154" s="244"/>
      <c r="D154" s="233" t="s">
        <v>135</v>
      </c>
      <c r="E154" s="245" t="s">
        <v>1</v>
      </c>
      <c r="F154" s="246" t="s">
        <v>175</v>
      </c>
      <c r="G154" s="244"/>
      <c r="H154" s="245" t="s">
        <v>1</v>
      </c>
      <c r="I154" s="247"/>
      <c r="J154" s="244"/>
      <c r="K154" s="244"/>
      <c r="L154" s="248"/>
      <c r="M154" s="249"/>
      <c r="N154" s="250"/>
      <c r="O154" s="250"/>
      <c r="P154" s="250"/>
      <c r="Q154" s="250"/>
      <c r="R154" s="250"/>
      <c r="S154" s="250"/>
      <c r="T154" s="251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2" t="s">
        <v>135</v>
      </c>
      <c r="AU154" s="252" t="s">
        <v>89</v>
      </c>
      <c r="AV154" s="14" t="s">
        <v>87</v>
      </c>
      <c r="AW154" s="14" t="s">
        <v>34</v>
      </c>
      <c r="AX154" s="14" t="s">
        <v>79</v>
      </c>
      <c r="AY154" s="252" t="s">
        <v>126</v>
      </c>
    </row>
    <row r="155" s="13" customFormat="1">
      <c r="A155" s="13"/>
      <c r="B155" s="231"/>
      <c r="C155" s="232"/>
      <c r="D155" s="233" t="s">
        <v>135</v>
      </c>
      <c r="E155" s="234" t="s">
        <v>1</v>
      </c>
      <c r="F155" s="235" t="s">
        <v>176</v>
      </c>
      <c r="G155" s="232"/>
      <c r="H155" s="236">
        <v>1184.865</v>
      </c>
      <c r="I155" s="237"/>
      <c r="J155" s="232"/>
      <c r="K155" s="232"/>
      <c r="L155" s="238"/>
      <c r="M155" s="239"/>
      <c r="N155" s="240"/>
      <c r="O155" s="240"/>
      <c r="P155" s="240"/>
      <c r="Q155" s="240"/>
      <c r="R155" s="240"/>
      <c r="S155" s="240"/>
      <c r="T155" s="24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2" t="s">
        <v>135</v>
      </c>
      <c r="AU155" s="242" t="s">
        <v>89</v>
      </c>
      <c r="AV155" s="13" t="s">
        <v>89</v>
      </c>
      <c r="AW155" s="13" t="s">
        <v>34</v>
      </c>
      <c r="AX155" s="13" t="s">
        <v>79</v>
      </c>
      <c r="AY155" s="242" t="s">
        <v>126</v>
      </c>
    </row>
    <row r="156" s="13" customFormat="1">
      <c r="A156" s="13"/>
      <c r="B156" s="231"/>
      <c r="C156" s="232"/>
      <c r="D156" s="233" t="s">
        <v>135</v>
      </c>
      <c r="E156" s="234" t="s">
        <v>1</v>
      </c>
      <c r="F156" s="235" t="s">
        <v>177</v>
      </c>
      <c r="G156" s="232"/>
      <c r="H156" s="236">
        <v>-55.417999999999999</v>
      </c>
      <c r="I156" s="237"/>
      <c r="J156" s="232"/>
      <c r="K156" s="232"/>
      <c r="L156" s="238"/>
      <c r="M156" s="239"/>
      <c r="N156" s="240"/>
      <c r="O156" s="240"/>
      <c r="P156" s="240"/>
      <c r="Q156" s="240"/>
      <c r="R156" s="240"/>
      <c r="S156" s="240"/>
      <c r="T156" s="24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2" t="s">
        <v>135</v>
      </c>
      <c r="AU156" s="242" t="s">
        <v>89</v>
      </c>
      <c r="AV156" s="13" t="s">
        <v>89</v>
      </c>
      <c r="AW156" s="13" t="s">
        <v>34</v>
      </c>
      <c r="AX156" s="13" t="s">
        <v>79</v>
      </c>
      <c r="AY156" s="242" t="s">
        <v>126</v>
      </c>
    </row>
    <row r="157" s="13" customFormat="1">
      <c r="A157" s="13"/>
      <c r="B157" s="231"/>
      <c r="C157" s="232"/>
      <c r="D157" s="233" t="s">
        <v>135</v>
      </c>
      <c r="E157" s="234" t="s">
        <v>1</v>
      </c>
      <c r="F157" s="235" t="s">
        <v>178</v>
      </c>
      <c r="G157" s="232"/>
      <c r="H157" s="236">
        <v>-4.5289999999999999</v>
      </c>
      <c r="I157" s="237"/>
      <c r="J157" s="232"/>
      <c r="K157" s="232"/>
      <c r="L157" s="238"/>
      <c r="M157" s="239"/>
      <c r="N157" s="240"/>
      <c r="O157" s="240"/>
      <c r="P157" s="240"/>
      <c r="Q157" s="240"/>
      <c r="R157" s="240"/>
      <c r="S157" s="240"/>
      <c r="T157" s="24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2" t="s">
        <v>135</v>
      </c>
      <c r="AU157" s="242" t="s">
        <v>89</v>
      </c>
      <c r="AV157" s="13" t="s">
        <v>89</v>
      </c>
      <c r="AW157" s="13" t="s">
        <v>34</v>
      </c>
      <c r="AX157" s="13" t="s">
        <v>79</v>
      </c>
      <c r="AY157" s="242" t="s">
        <v>126</v>
      </c>
    </row>
    <row r="158" s="13" customFormat="1">
      <c r="A158" s="13"/>
      <c r="B158" s="231"/>
      <c r="C158" s="232"/>
      <c r="D158" s="233" t="s">
        <v>135</v>
      </c>
      <c r="E158" s="234" t="s">
        <v>1</v>
      </c>
      <c r="F158" s="235" t="s">
        <v>179</v>
      </c>
      <c r="G158" s="232"/>
      <c r="H158" s="236">
        <v>63</v>
      </c>
      <c r="I158" s="237"/>
      <c r="J158" s="232"/>
      <c r="K158" s="232"/>
      <c r="L158" s="238"/>
      <c r="M158" s="239"/>
      <c r="N158" s="240"/>
      <c r="O158" s="240"/>
      <c r="P158" s="240"/>
      <c r="Q158" s="240"/>
      <c r="R158" s="240"/>
      <c r="S158" s="240"/>
      <c r="T158" s="24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2" t="s">
        <v>135</v>
      </c>
      <c r="AU158" s="242" t="s">
        <v>89</v>
      </c>
      <c r="AV158" s="13" t="s">
        <v>89</v>
      </c>
      <c r="AW158" s="13" t="s">
        <v>34</v>
      </c>
      <c r="AX158" s="13" t="s">
        <v>79</v>
      </c>
      <c r="AY158" s="242" t="s">
        <v>126</v>
      </c>
    </row>
    <row r="159" s="15" customFormat="1">
      <c r="A159" s="15"/>
      <c r="B159" s="253"/>
      <c r="C159" s="254"/>
      <c r="D159" s="233" t="s">
        <v>135</v>
      </c>
      <c r="E159" s="255" t="s">
        <v>1</v>
      </c>
      <c r="F159" s="256" t="s">
        <v>180</v>
      </c>
      <c r="G159" s="254"/>
      <c r="H159" s="257">
        <v>1187.9179999999999</v>
      </c>
      <c r="I159" s="258"/>
      <c r="J159" s="254"/>
      <c r="K159" s="254"/>
      <c r="L159" s="259"/>
      <c r="M159" s="260"/>
      <c r="N159" s="261"/>
      <c r="O159" s="261"/>
      <c r="P159" s="261"/>
      <c r="Q159" s="261"/>
      <c r="R159" s="261"/>
      <c r="S159" s="261"/>
      <c r="T159" s="262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63" t="s">
        <v>135</v>
      </c>
      <c r="AU159" s="263" t="s">
        <v>89</v>
      </c>
      <c r="AV159" s="15" t="s">
        <v>133</v>
      </c>
      <c r="AW159" s="15" t="s">
        <v>34</v>
      </c>
      <c r="AX159" s="15" t="s">
        <v>87</v>
      </c>
      <c r="AY159" s="263" t="s">
        <v>126</v>
      </c>
    </row>
    <row r="160" s="2" customFormat="1" ht="37.8" customHeight="1">
      <c r="A160" s="38"/>
      <c r="B160" s="39"/>
      <c r="C160" s="218" t="s">
        <v>185</v>
      </c>
      <c r="D160" s="218" t="s">
        <v>128</v>
      </c>
      <c r="E160" s="219" t="s">
        <v>186</v>
      </c>
      <c r="F160" s="220" t="s">
        <v>187</v>
      </c>
      <c r="G160" s="221" t="s">
        <v>131</v>
      </c>
      <c r="H160" s="222">
        <v>3027.6500000000001</v>
      </c>
      <c r="I160" s="223"/>
      <c r="J160" s="224">
        <f>ROUND(I160*H160,2)</f>
        <v>0</v>
      </c>
      <c r="K160" s="220" t="s">
        <v>132</v>
      </c>
      <c r="L160" s="44"/>
      <c r="M160" s="225" t="s">
        <v>1</v>
      </c>
      <c r="N160" s="226" t="s">
        <v>44</v>
      </c>
      <c r="O160" s="91"/>
      <c r="P160" s="227">
        <f>O160*H160</f>
        <v>0</v>
      </c>
      <c r="Q160" s="227">
        <v>0.00059300800000000001</v>
      </c>
      <c r="R160" s="227">
        <f>Q160*H160</f>
        <v>1.7954206712</v>
      </c>
      <c r="S160" s="227">
        <v>0</v>
      </c>
      <c r="T160" s="228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9" t="s">
        <v>133</v>
      </c>
      <c r="AT160" s="229" t="s">
        <v>128</v>
      </c>
      <c r="AU160" s="229" t="s">
        <v>89</v>
      </c>
      <c r="AY160" s="17" t="s">
        <v>126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17" t="s">
        <v>87</v>
      </c>
      <c r="BK160" s="230">
        <f>ROUND(I160*H160,2)</f>
        <v>0</v>
      </c>
      <c r="BL160" s="17" t="s">
        <v>133</v>
      </c>
      <c r="BM160" s="229" t="s">
        <v>188</v>
      </c>
    </row>
    <row r="161" s="2" customFormat="1" ht="37.8" customHeight="1">
      <c r="A161" s="38"/>
      <c r="B161" s="39"/>
      <c r="C161" s="218" t="s">
        <v>189</v>
      </c>
      <c r="D161" s="218" t="s">
        <v>128</v>
      </c>
      <c r="E161" s="219" t="s">
        <v>190</v>
      </c>
      <c r="F161" s="220" t="s">
        <v>191</v>
      </c>
      <c r="G161" s="221" t="s">
        <v>131</v>
      </c>
      <c r="H161" s="222">
        <v>3027.6500000000001</v>
      </c>
      <c r="I161" s="223"/>
      <c r="J161" s="224">
        <f>ROUND(I161*H161,2)</f>
        <v>0</v>
      </c>
      <c r="K161" s="220" t="s">
        <v>132</v>
      </c>
      <c r="L161" s="44"/>
      <c r="M161" s="225" t="s">
        <v>1</v>
      </c>
      <c r="N161" s="226" t="s">
        <v>44</v>
      </c>
      <c r="O161" s="91"/>
      <c r="P161" s="227">
        <f>O161*H161</f>
        <v>0</v>
      </c>
      <c r="Q161" s="227">
        <v>0</v>
      </c>
      <c r="R161" s="227">
        <f>Q161*H161</f>
        <v>0</v>
      </c>
      <c r="S161" s="227">
        <v>0</v>
      </c>
      <c r="T161" s="228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9" t="s">
        <v>133</v>
      </c>
      <c r="AT161" s="229" t="s">
        <v>128</v>
      </c>
      <c r="AU161" s="229" t="s">
        <v>89</v>
      </c>
      <c r="AY161" s="17" t="s">
        <v>126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17" t="s">
        <v>87</v>
      </c>
      <c r="BK161" s="230">
        <f>ROUND(I161*H161,2)</f>
        <v>0</v>
      </c>
      <c r="BL161" s="17" t="s">
        <v>133</v>
      </c>
      <c r="BM161" s="229" t="s">
        <v>192</v>
      </c>
    </row>
    <row r="162" s="2" customFormat="1" ht="62.7" customHeight="1">
      <c r="A162" s="38"/>
      <c r="B162" s="39"/>
      <c r="C162" s="218" t="s">
        <v>193</v>
      </c>
      <c r="D162" s="218" t="s">
        <v>128</v>
      </c>
      <c r="E162" s="219" t="s">
        <v>194</v>
      </c>
      <c r="F162" s="220" t="s">
        <v>195</v>
      </c>
      <c r="G162" s="221" t="s">
        <v>161</v>
      </c>
      <c r="H162" s="222">
        <v>1721.6600000000001</v>
      </c>
      <c r="I162" s="223"/>
      <c r="J162" s="224">
        <f>ROUND(I162*H162,2)</f>
        <v>0</v>
      </c>
      <c r="K162" s="220" t="s">
        <v>132</v>
      </c>
      <c r="L162" s="44"/>
      <c r="M162" s="225" t="s">
        <v>1</v>
      </c>
      <c r="N162" s="226" t="s">
        <v>44</v>
      </c>
      <c r="O162" s="91"/>
      <c r="P162" s="227">
        <f>O162*H162</f>
        <v>0</v>
      </c>
      <c r="Q162" s="227">
        <v>0</v>
      </c>
      <c r="R162" s="227">
        <f>Q162*H162</f>
        <v>0</v>
      </c>
      <c r="S162" s="227">
        <v>0</v>
      </c>
      <c r="T162" s="228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9" t="s">
        <v>133</v>
      </c>
      <c r="AT162" s="229" t="s">
        <v>128</v>
      </c>
      <c r="AU162" s="229" t="s">
        <v>89</v>
      </c>
      <c r="AY162" s="17" t="s">
        <v>126</v>
      </c>
      <c r="BE162" s="230">
        <f>IF(N162="základní",J162,0)</f>
        <v>0</v>
      </c>
      <c r="BF162" s="230">
        <f>IF(N162="snížená",J162,0)</f>
        <v>0</v>
      </c>
      <c r="BG162" s="230">
        <f>IF(N162="zákl. přenesená",J162,0)</f>
        <v>0</v>
      </c>
      <c r="BH162" s="230">
        <f>IF(N162="sníž. přenesená",J162,0)</f>
        <v>0</v>
      </c>
      <c r="BI162" s="230">
        <f>IF(N162="nulová",J162,0)</f>
        <v>0</v>
      </c>
      <c r="BJ162" s="17" t="s">
        <v>87</v>
      </c>
      <c r="BK162" s="230">
        <f>ROUND(I162*H162,2)</f>
        <v>0</v>
      </c>
      <c r="BL162" s="17" t="s">
        <v>133</v>
      </c>
      <c r="BM162" s="229" t="s">
        <v>196</v>
      </c>
    </row>
    <row r="163" s="14" customFormat="1">
      <c r="A163" s="14"/>
      <c r="B163" s="243"/>
      <c r="C163" s="244"/>
      <c r="D163" s="233" t="s">
        <v>135</v>
      </c>
      <c r="E163" s="245" t="s">
        <v>1</v>
      </c>
      <c r="F163" s="246" t="s">
        <v>197</v>
      </c>
      <c r="G163" s="244"/>
      <c r="H163" s="245" t="s">
        <v>1</v>
      </c>
      <c r="I163" s="247"/>
      <c r="J163" s="244"/>
      <c r="K163" s="244"/>
      <c r="L163" s="248"/>
      <c r="M163" s="249"/>
      <c r="N163" s="250"/>
      <c r="O163" s="250"/>
      <c r="P163" s="250"/>
      <c r="Q163" s="250"/>
      <c r="R163" s="250"/>
      <c r="S163" s="250"/>
      <c r="T163" s="251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2" t="s">
        <v>135</v>
      </c>
      <c r="AU163" s="252" t="s">
        <v>89</v>
      </c>
      <c r="AV163" s="14" t="s">
        <v>87</v>
      </c>
      <c r="AW163" s="14" t="s">
        <v>34</v>
      </c>
      <c r="AX163" s="14" t="s">
        <v>79</v>
      </c>
      <c r="AY163" s="252" t="s">
        <v>126</v>
      </c>
    </row>
    <row r="164" s="13" customFormat="1">
      <c r="A164" s="13"/>
      <c r="B164" s="231"/>
      <c r="C164" s="232"/>
      <c r="D164" s="233" t="s">
        <v>135</v>
      </c>
      <c r="E164" s="234" t="s">
        <v>1</v>
      </c>
      <c r="F164" s="235" t="s">
        <v>198</v>
      </c>
      <c r="G164" s="232"/>
      <c r="H164" s="236">
        <v>1721.6600000000001</v>
      </c>
      <c r="I164" s="237"/>
      <c r="J164" s="232"/>
      <c r="K164" s="232"/>
      <c r="L164" s="238"/>
      <c r="M164" s="239"/>
      <c r="N164" s="240"/>
      <c r="O164" s="240"/>
      <c r="P164" s="240"/>
      <c r="Q164" s="240"/>
      <c r="R164" s="240"/>
      <c r="S164" s="240"/>
      <c r="T164" s="24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2" t="s">
        <v>135</v>
      </c>
      <c r="AU164" s="242" t="s">
        <v>89</v>
      </c>
      <c r="AV164" s="13" t="s">
        <v>89</v>
      </c>
      <c r="AW164" s="13" t="s">
        <v>34</v>
      </c>
      <c r="AX164" s="13" t="s">
        <v>87</v>
      </c>
      <c r="AY164" s="242" t="s">
        <v>126</v>
      </c>
    </row>
    <row r="165" s="2" customFormat="1" ht="62.7" customHeight="1">
      <c r="A165" s="38"/>
      <c r="B165" s="39"/>
      <c r="C165" s="218" t="s">
        <v>199</v>
      </c>
      <c r="D165" s="218" t="s">
        <v>128</v>
      </c>
      <c r="E165" s="219" t="s">
        <v>200</v>
      </c>
      <c r="F165" s="220" t="s">
        <v>201</v>
      </c>
      <c r="G165" s="221" t="s">
        <v>161</v>
      </c>
      <c r="H165" s="222">
        <v>328.83800000000002</v>
      </c>
      <c r="I165" s="223"/>
      <c r="J165" s="224">
        <f>ROUND(I165*H165,2)</f>
        <v>0</v>
      </c>
      <c r="K165" s="220" t="s">
        <v>132</v>
      </c>
      <c r="L165" s="44"/>
      <c r="M165" s="225" t="s">
        <v>1</v>
      </c>
      <c r="N165" s="226" t="s">
        <v>44</v>
      </c>
      <c r="O165" s="91"/>
      <c r="P165" s="227">
        <f>O165*H165</f>
        <v>0</v>
      </c>
      <c r="Q165" s="227">
        <v>0</v>
      </c>
      <c r="R165" s="227">
        <f>Q165*H165</f>
        <v>0</v>
      </c>
      <c r="S165" s="227">
        <v>0</v>
      </c>
      <c r="T165" s="228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9" t="s">
        <v>133</v>
      </c>
      <c r="AT165" s="229" t="s">
        <v>128</v>
      </c>
      <c r="AU165" s="229" t="s">
        <v>89</v>
      </c>
      <c r="AY165" s="17" t="s">
        <v>126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17" t="s">
        <v>87</v>
      </c>
      <c r="BK165" s="230">
        <f>ROUND(I165*H165,2)</f>
        <v>0</v>
      </c>
      <c r="BL165" s="17" t="s">
        <v>133</v>
      </c>
      <c r="BM165" s="229" t="s">
        <v>202</v>
      </c>
    </row>
    <row r="166" s="14" customFormat="1">
      <c r="A166" s="14"/>
      <c r="B166" s="243"/>
      <c r="C166" s="244"/>
      <c r="D166" s="233" t="s">
        <v>135</v>
      </c>
      <c r="E166" s="245" t="s">
        <v>1</v>
      </c>
      <c r="F166" s="246" t="s">
        <v>203</v>
      </c>
      <c r="G166" s="244"/>
      <c r="H166" s="245" t="s">
        <v>1</v>
      </c>
      <c r="I166" s="247"/>
      <c r="J166" s="244"/>
      <c r="K166" s="244"/>
      <c r="L166" s="248"/>
      <c r="M166" s="249"/>
      <c r="N166" s="250"/>
      <c r="O166" s="250"/>
      <c r="P166" s="250"/>
      <c r="Q166" s="250"/>
      <c r="R166" s="250"/>
      <c r="S166" s="250"/>
      <c r="T166" s="251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2" t="s">
        <v>135</v>
      </c>
      <c r="AU166" s="252" t="s">
        <v>89</v>
      </c>
      <c r="AV166" s="14" t="s">
        <v>87</v>
      </c>
      <c r="AW166" s="14" t="s">
        <v>34</v>
      </c>
      <c r="AX166" s="14" t="s">
        <v>79</v>
      </c>
      <c r="AY166" s="252" t="s">
        <v>126</v>
      </c>
    </row>
    <row r="167" s="13" customFormat="1">
      <c r="A167" s="13"/>
      <c r="B167" s="231"/>
      <c r="C167" s="232"/>
      <c r="D167" s="233" t="s">
        <v>135</v>
      </c>
      <c r="E167" s="234" t="s">
        <v>1</v>
      </c>
      <c r="F167" s="235" t="s">
        <v>204</v>
      </c>
      <c r="G167" s="232"/>
      <c r="H167" s="236">
        <v>1189.6679999999999</v>
      </c>
      <c r="I167" s="237"/>
      <c r="J167" s="232"/>
      <c r="K167" s="232"/>
      <c r="L167" s="238"/>
      <c r="M167" s="239"/>
      <c r="N167" s="240"/>
      <c r="O167" s="240"/>
      <c r="P167" s="240"/>
      <c r="Q167" s="240"/>
      <c r="R167" s="240"/>
      <c r="S167" s="240"/>
      <c r="T167" s="24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2" t="s">
        <v>135</v>
      </c>
      <c r="AU167" s="242" t="s">
        <v>89</v>
      </c>
      <c r="AV167" s="13" t="s">
        <v>89</v>
      </c>
      <c r="AW167" s="13" t="s">
        <v>34</v>
      </c>
      <c r="AX167" s="13" t="s">
        <v>79</v>
      </c>
      <c r="AY167" s="242" t="s">
        <v>126</v>
      </c>
    </row>
    <row r="168" s="13" customFormat="1">
      <c r="A168" s="13"/>
      <c r="B168" s="231"/>
      <c r="C168" s="232"/>
      <c r="D168" s="233" t="s">
        <v>135</v>
      </c>
      <c r="E168" s="234" t="s">
        <v>1</v>
      </c>
      <c r="F168" s="235" t="s">
        <v>205</v>
      </c>
      <c r="G168" s="232"/>
      <c r="H168" s="236">
        <v>-860.83000000000004</v>
      </c>
      <c r="I168" s="237"/>
      <c r="J168" s="232"/>
      <c r="K168" s="232"/>
      <c r="L168" s="238"/>
      <c r="M168" s="239"/>
      <c r="N168" s="240"/>
      <c r="O168" s="240"/>
      <c r="P168" s="240"/>
      <c r="Q168" s="240"/>
      <c r="R168" s="240"/>
      <c r="S168" s="240"/>
      <c r="T168" s="24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2" t="s">
        <v>135</v>
      </c>
      <c r="AU168" s="242" t="s">
        <v>89</v>
      </c>
      <c r="AV168" s="13" t="s">
        <v>89</v>
      </c>
      <c r="AW168" s="13" t="s">
        <v>34</v>
      </c>
      <c r="AX168" s="13" t="s">
        <v>79</v>
      </c>
      <c r="AY168" s="242" t="s">
        <v>126</v>
      </c>
    </row>
    <row r="169" s="15" customFormat="1">
      <c r="A169" s="15"/>
      <c r="B169" s="253"/>
      <c r="C169" s="254"/>
      <c r="D169" s="233" t="s">
        <v>135</v>
      </c>
      <c r="E169" s="255" t="s">
        <v>1</v>
      </c>
      <c r="F169" s="256" t="s">
        <v>180</v>
      </c>
      <c r="G169" s="254"/>
      <c r="H169" s="257">
        <v>328.83800000000002</v>
      </c>
      <c r="I169" s="258"/>
      <c r="J169" s="254"/>
      <c r="K169" s="254"/>
      <c r="L169" s="259"/>
      <c r="M169" s="260"/>
      <c r="N169" s="261"/>
      <c r="O169" s="261"/>
      <c r="P169" s="261"/>
      <c r="Q169" s="261"/>
      <c r="R169" s="261"/>
      <c r="S169" s="261"/>
      <c r="T169" s="262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63" t="s">
        <v>135</v>
      </c>
      <c r="AU169" s="263" t="s">
        <v>89</v>
      </c>
      <c r="AV169" s="15" t="s">
        <v>133</v>
      </c>
      <c r="AW169" s="15" t="s">
        <v>34</v>
      </c>
      <c r="AX169" s="15" t="s">
        <v>87</v>
      </c>
      <c r="AY169" s="263" t="s">
        <v>126</v>
      </c>
    </row>
    <row r="170" s="2" customFormat="1" ht="62.7" customHeight="1">
      <c r="A170" s="38"/>
      <c r="B170" s="39"/>
      <c r="C170" s="218" t="s">
        <v>206</v>
      </c>
      <c r="D170" s="218" t="s">
        <v>128</v>
      </c>
      <c r="E170" s="219" t="s">
        <v>207</v>
      </c>
      <c r="F170" s="220" t="s">
        <v>208</v>
      </c>
      <c r="G170" s="221" t="s">
        <v>161</v>
      </c>
      <c r="H170" s="222">
        <v>1187.9179999999999</v>
      </c>
      <c r="I170" s="223"/>
      <c r="J170" s="224">
        <f>ROUND(I170*H170,2)</f>
        <v>0</v>
      </c>
      <c r="K170" s="220" t="s">
        <v>132</v>
      </c>
      <c r="L170" s="44"/>
      <c r="M170" s="225" t="s">
        <v>1</v>
      </c>
      <c r="N170" s="226" t="s">
        <v>44</v>
      </c>
      <c r="O170" s="91"/>
      <c r="P170" s="227">
        <f>O170*H170</f>
        <v>0</v>
      </c>
      <c r="Q170" s="227">
        <v>0</v>
      </c>
      <c r="R170" s="227">
        <f>Q170*H170</f>
        <v>0</v>
      </c>
      <c r="S170" s="227">
        <v>0</v>
      </c>
      <c r="T170" s="228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9" t="s">
        <v>133</v>
      </c>
      <c r="AT170" s="229" t="s">
        <v>128</v>
      </c>
      <c r="AU170" s="229" t="s">
        <v>89</v>
      </c>
      <c r="AY170" s="17" t="s">
        <v>126</v>
      </c>
      <c r="BE170" s="230">
        <f>IF(N170="základní",J170,0)</f>
        <v>0</v>
      </c>
      <c r="BF170" s="230">
        <f>IF(N170="snížená",J170,0)</f>
        <v>0</v>
      </c>
      <c r="BG170" s="230">
        <f>IF(N170="zákl. přenesená",J170,0)</f>
        <v>0</v>
      </c>
      <c r="BH170" s="230">
        <f>IF(N170="sníž. přenesená",J170,0)</f>
        <v>0</v>
      </c>
      <c r="BI170" s="230">
        <f>IF(N170="nulová",J170,0)</f>
        <v>0</v>
      </c>
      <c r="BJ170" s="17" t="s">
        <v>87</v>
      </c>
      <c r="BK170" s="230">
        <f>ROUND(I170*H170,2)</f>
        <v>0</v>
      </c>
      <c r="BL170" s="17" t="s">
        <v>133</v>
      </c>
      <c r="BM170" s="229" t="s">
        <v>209</v>
      </c>
    </row>
    <row r="171" s="14" customFormat="1">
      <c r="A171" s="14"/>
      <c r="B171" s="243"/>
      <c r="C171" s="244"/>
      <c r="D171" s="233" t="s">
        <v>135</v>
      </c>
      <c r="E171" s="245" t="s">
        <v>1</v>
      </c>
      <c r="F171" s="246" t="s">
        <v>203</v>
      </c>
      <c r="G171" s="244"/>
      <c r="H171" s="245" t="s">
        <v>1</v>
      </c>
      <c r="I171" s="247"/>
      <c r="J171" s="244"/>
      <c r="K171" s="244"/>
      <c r="L171" s="248"/>
      <c r="M171" s="249"/>
      <c r="N171" s="250"/>
      <c r="O171" s="250"/>
      <c r="P171" s="250"/>
      <c r="Q171" s="250"/>
      <c r="R171" s="250"/>
      <c r="S171" s="250"/>
      <c r="T171" s="251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2" t="s">
        <v>135</v>
      </c>
      <c r="AU171" s="252" t="s">
        <v>89</v>
      </c>
      <c r="AV171" s="14" t="s">
        <v>87</v>
      </c>
      <c r="AW171" s="14" t="s">
        <v>34</v>
      </c>
      <c r="AX171" s="14" t="s">
        <v>79</v>
      </c>
      <c r="AY171" s="252" t="s">
        <v>126</v>
      </c>
    </row>
    <row r="172" s="13" customFormat="1">
      <c r="A172" s="13"/>
      <c r="B172" s="231"/>
      <c r="C172" s="232"/>
      <c r="D172" s="233" t="s">
        <v>135</v>
      </c>
      <c r="E172" s="234" t="s">
        <v>1</v>
      </c>
      <c r="F172" s="235" t="s">
        <v>210</v>
      </c>
      <c r="G172" s="232"/>
      <c r="H172" s="236">
        <v>1187.9179999999999</v>
      </c>
      <c r="I172" s="237"/>
      <c r="J172" s="232"/>
      <c r="K172" s="232"/>
      <c r="L172" s="238"/>
      <c r="M172" s="239"/>
      <c r="N172" s="240"/>
      <c r="O172" s="240"/>
      <c r="P172" s="240"/>
      <c r="Q172" s="240"/>
      <c r="R172" s="240"/>
      <c r="S172" s="240"/>
      <c r="T172" s="24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2" t="s">
        <v>135</v>
      </c>
      <c r="AU172" s="242" t="s">
        <v>89</v>
      </c>
      <c r="AV172" s="13" t="s">
        <v>89</v>
      </c>
      <c r="AW172" s="13" t="s">
        <v>34</v>
      </c>
      <c r="AX172" s="13" t="s">
        <v>87</v>
      </c>
      <c r="AY172" s="242" t="s">
        <v>126</v>
      </c>
    </row>
    <row r="173" s="2" customFormat="1" ht="66.75" customHeight="1">
      <c r="A173" s="38"/>
      <c r="B173" s="39"/>
      <c r="C173" s="218" t="s">
        <v>8</v>
      </c>
      <c r="D173" s="218" t="s">
        <v>128</v>
      </c>
      <c r="E173" s="219" t="s">
        <v>211</v>
      </c>
      <c r="F173" s="220" t="s">
        <v>212</v>
      </c>
      <c r="G173" s="221" t="s">
        <v>161</v>
      </c>
      <c r="H173" s="222">
        <v>986.51400000000001</v>
      </c>
      <c r="I173" s="223"/>
      <c r="J173" s="224">
        <f>ROUND(I173*H173,2)</f>
        <v>0</v>
      </c>
      <c r="K173" s="220" t="s">
        <v>132</v>
      </c>
      <c r="L173" s="44"/>
      <c r="M173" s="225" t="s">
        <v>1</v>
      </c>
      <c r="N173" s="226" t="s">
        <v>44</v>
      </c>
      <c r="O173" s="91"/>
      <c r="P173" s="227">
        <f>O173*H173</f>
        <v>0</v>
      </c>
      <c r="Q173" s="227">
        <v>0</v>
      </c>
      <c r="R173" s="227">
        <f>Q173*H173</f>
        <v>0</v>
      </c>
      <c r="S173" s="227">
        <v>0</v>
      </c>
      <c r="T173" s="228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9" t="s">
        <v>133</v>
      </c>
      <c r="AT173" s="229" t="s">
        <v>128</v>
      </c>
      <c r="AU173" s="229" t="s">
        <v>89</v>
      </c>
      <c r="AY173" s="17" t="s">
        <v>126</v>
      </c>
      <c r="BE173" s="230">
        <f>IF(N173="základní",J173,0)</f>
        <v>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17" t="s">
        <v>87</v>
      </c>
      <c r="BK173" s="230">
        <f>ROUND(I173*H173,2)</f>
        <v>0</v>
      </c>
      <c r="BL173" s="17" t="s">
        <v>133</v>
      </c>
      <c r="BM173" s="229" t="s">
        <v>213</v>
      </c>
    </row>
    <row r="174" s="14" customFormat="1">
      <c r="A174" s="14"/>
      <c r="B174" s="243"/>
      <c r="C174" s="244"/>
      <c r="D174" s="233" t="s">
        <v>135</v>
      </c>
      <c r="E174" s="245" t="s">
        <v>1</v>
      </c>
      <c r="F174" s="246" t="s">
        <v>214</v>
      </c>
      <c r="G174" s="244"/>
      <c r="H174" s="245" t="s">
        <v>1</v>
      </c>
      <c r="I174" s="247"/>
      <c r="J174" s="244"/>
      <c r="K174" s="244"/>
      <c r="L174" s="248"/>
      <c r="M174" s="249"/>
      <c r="N174" s="250"/>
      <c r="O174" s="250"/>
      <c r="P174" s="250"/>
      <c r="Q174" s="250"/>
      <c r="R174" s="250"/>
      <c r="S174" s="250"/>
      <c r="T174" s="251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2" t="s">
        <v>135</v>
      </c>
      <c r="AU174" s="252" t="s">
        <v>89</v>
      </c>
      <c r="AV174" s="14" t="s">
        <v>87</v>
      </c>
      <c r="AW174" s="14" t="s">
        <v>34</v>
      </c>
      <c r="AX174" s="14" t="s">
        <v>79</v>
      </c>
      <c r="AY174" s="252" t="s">
        <v>126</v>
      </c>
    </row>
    <row r="175" s="13" customFormat="1">
      <c r="A175" s="13"/>
      <c r="B175" s="231"/>
      <c r="C175" s="232"/>
      <c r="D175" s="233" t="s">
        <v>135</v>
      </c>
      <c r="E175" s="234" t="s">
        <v>1</v>
      </c>
      <c r="F175" s="235" t="s">
        <v>215</v>
      </c>
      <c r="G175" s="232"/>
      <c r="H175" s="236">
        <v>986.51400000000001</v>
      </c>
      <c r="I175" s="237"/>
      <c r="J175" s="232"/>
      <c r="K175" s="232"/>
      <c r="L175" s="238"/>
      <c r="M175" s="239"/>
      <c r="N175" s="240"/>
      <c r="O175" s="240"/>
      <c r="P175" s="240"/>
      <c r="Q175" s="240"/>
      <c r="R175" s="240"/>
      <c r="S175" s="240"/>
      <c r="T175" s="24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2" t="s">
        <v>135</v>
      </c>
      <c r="AU175" s="242" t="s">
        <v>89</v>
      </c>
      <c r="AV175" s="13" t="s">
        <v>89</v>
      </c>
      <c r="AW175" s="13" t="s">
        <v>34</v>
      </c>
      <c r="AX175" s="13" t="s">
        <v>87</v>
      </c>
      <c r="AY175" s="242" t="s">
        <v>126</v>
      </c>
    </row>
    <row r="176" s="2" customFormat="1" ht="66.75" customHeight="1">
      <c r="A176" s="38"/>
      <c r="B176" s="39"/>
      <c r="C176" s="218" t="s">
        <v>216</v>
      </c>
      <c r="D176" s="218" t="s">
        <v>128</v>
      </c>
      <c r="E176" s="219" t="s">
        <v>217</v>
      </c>
      <c r="F176" s="220" t="s">
        <v>218</v>
      </c>
      <c r="G176" s="221" t="s">
        <v>161</v>
      </c>
      <c r="H176" s="222">
        <v>3563.7539999999999</v>
      </c>
      <c r="I176" s="223"/>
      <c r="J176" s="224">
        <f>ROUND(I176*H176,2)</f>
        <v>0</v>
      </c>
      <c r="K176" s="220" t="s">
        <v>132</v>
      </c>
      <c r="L176" s="44"/>
      <c r="M176" s="225" t="s">
        <v>1</v>
      </c>
      <c r="N176" s="226" t="s">
        <v>44</v>
      </c>
      <c r="O176" s="91"/>
      <c r="P176" s="227">
        <f>O176*H176</f>
        <v>0</v>
      </c>
      <c r="Q176" s="227">
        <v>0</v>
      </c>
      <c r="R176" s="227">
        <f>Q176*H176</f>
        <v>0</v>
      </c>
      <c r="S176" s="227">
        <v>0</v>
      </c>
      <c r="T176" s="228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9" t="s">
        <v>133</v>
      </c>
      <c r="AT176" s="229" t="s">
        <v>128</v>
      </c>
      <c r="AU176" s="229" t="s">
        <v>89</v>
      </c>
      <c r="AY176" s="17" t="s">
        <v>126</v>
      </c>
      <c r="BE176" s="230">
        <f>IF(N176="základní",J176,0)</f>
        <v>0</v>
      </c>
      <c r="BF176" s="230">
        <f>IF(N176="snížená",J176,0)</f>
        <v>0</v>
      </c>
      <c r="BG176" s="230">
        <f>IF(N176="zákl. přenesená",J176,0)</f>
        <v>0</v>
      </c>
      <c r="BH176" s="230">
        <f>IF(N176="sníž. přenesená",J176,0)</f>
        <v>0</v>
      </c>
      <c r="BI176" s="230">
        <f>IF(N176="nulová",J176,0)</f>
        <v>0</v>
      </c>
      <c r="BJ176" s="17" t="s">
        <v>87</v>
      </c>
      <c r="BK176" s="230">
        <f>ROUND(I176*H176,2)</f>
        <v>0</v>
      </c>
      <c r="BL176" s="17" t="s">
        <v>133</v>
      </c>
      <c r="BM176" s="229" t="s">
        <v>219</v>
      </c>
    </row>
    <row r="177" s="14" customFormat="1">
      <c r="A177" s="14"/>
      <c r="B177" s="243"/>
      <c r="C177" s="244"/>
      <c r="D177" s="233" t="s">
        <v>135</v>
      </c>
      <c r="E177" s="245" t="s">
        <v>1</v>
      </c>
      <c r="F177" s="246" t="s">
        <v>214</v>
      </c>
      <c r="G177" s="244"/>
      <c r="H177" s="245" t="s">
        <v>1</v>
      </c>
      <c r="I177" s="247"/>
      <c r="J177" s="244"/>
      <c r="K177" s="244"/>
      <c r="L177" s="248"/>
      <c r="M177" s="249"/>
      <c r="N177" s="250"/>
      <c r="O177" s="250"/>
      <c r="P177" s="250"/>
      <c r="Q177" s="250"/>
      <c r="R177" s="250"/>
      <c r="S177" s="250"/>
      <c r="T177" s="251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2" t="s">
        <v>135</v>
      </c>
      <c r="AU177" s="252" t="s">
        <v>89</v>
      </c>
      <c r="AV177" s="14" t="s">
        <v>87</v>
      </c>
      <c r="AW177" s="14" t="s">
        <v>34</v>
      </c>
      <c r="AX177" s="14" t="s">
        <v>79</v>
      </c>
      <c r="AY177" s="252" t="s">
        <v>126</v>
      </c>
    </row>
    <row r="178" s="13" customFormat="1">
      <c r="A178" s="13"/>
      <c r="B178" s="231"/>
      <c r="C178" s="232"/>
      <c r="D178" s="233" t="s">
        <v>135</v>
      </c>
      <c r="E178" s="234" t="s">
        <v>1</v>
      </c>
      <c r="F178" s="235" t="s">
        <v>220</v>
      </c>
      <c r="G178" s="232"/>
      <c r="H178" s="236">
        <v>3563.7539999999999</v>
      </c>
      <c r="I178" s="237"/>
      <c r="J178" s="232"/>
      <c r="K178" s="232"/>
      <c r="L178" s="238"/>
      <c r="M178" s="239"/>
      <c r="N178" s="240"/>
      <c r="O178" s="240"/>
      <c r="P178" s="240"/>
      <c r="Q178" s="240"/>
      <c r="R178" s="240"/>
      <c r="S178" s="240"/>
      <c r="T178" s="241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2" t="s">
        <v>135</v>
      </c>
      <c r="AU178" s="242" t="s">
        <v>89</v>
      </c>
      <c r="AV178" s="13" t="s">
        <v>89</v>
      </c>
      <c r="AW178" s="13" t="s">
        <v>34</v>
      </c>
      <c r="AX178" s="13" t="s">
        <v>87</v>
      </c>
      <c r="AY178" s="242" t="s">
        <v>126</v>
      </c>
    </row>
    <row r="179" s="2" customFormat="1" ht="44.25" customHeight="1">
      <c r="A179" s="38"/>
      <c r="B179" s="39"/>
      <c r="C179" s="218" t="s">
        <v>221</v>
      </c>
      <c r="D179" s="218" t="s">
        <v>128</v>
      </c>
      <c r="E179" s="219" t="s">
        <v>222</v>
      </c>
      <c r="F179" s="220" t="s">
        <v>223</v>
      </c>
      <c r="G179" s="221" t="s">
        <v>161</v>
      </c>
      <c r="H179" s="222">
        <v>860.83000000000004</v>
      </c>
      <c r="I179" s="223"/>
      <c r="J179" s="224">
        <f>ROUND(I179*H179,2)</f>
        <v>0</v>
      </c>
      <c r="K179" s="220" t="s">
        <v>132</v>
      </c>
      <c r="L179" s="44"/>
      <c r="M179" s="225" t="s">
        <v>1</v>
      </c>
      <c r="N179" s="226" t="s">
        <v>44</v>
      </c>
      <c r="O179" s="91"/>
      <c r="P179" s="227">
        <f>O179*H179</f>
        <v>0</v>
      </c>
      <c r="Q179" s="227">
        <v>0</v>
      </c>
      <c r="R179" s="227">
        <f>Q179*H179</f>
        <v>0</v>
      </c>
      <c r="S179" s="227">
        <v>0</v>
      </c>
      <c r="T179" s="228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9" t="s">
        <v>133</v>
      </c>
      <c r="AT179" s="229" t="s">
        <v>128</v>
      </c>
      <c r="AU179" s="229" t="s">
        <v>89</v>
      </c>
      <c r="AY179" s="17" t="s">
        <v>126</v>
      </c>
      <c r="BE179" s="230">
        <f>IF(N179="základní",J179,0)</f>
        <v>0</v>
      </c>
      <c r="BF179" s="230">
        <f>IF(N179="snížená",J179,0)</f>
        <v>0</v>
      </c>
      <c r="BG179" s="230">
        <f>IF(N179="zákl. přenesená",J179,0)</f>
        <v>0</v>
      </c>
      <c r="BH179" s="230">
        <f>IF(N179="sníž. přenesená",J179,0)</f>
        <v>0</v>
      </c>
      <c r="BI179" s="230">
        <f>IF(N179="nulová",J179,0)</f>
        <v>0</v>
      </c>
      <c r="BJ179" s="17" t="s">
        <v>87</v>
      </c>
      <c r="BK179" s="230">
        <f>ROUND(I179*H179,2)</f>
        <v>0</v>
      </c>
      <c r="BL179" s="17" t="s">
        <v>133</v>
      </c>
      <c r="BM179" s="229" t="s">
        <v>224</v>
      </c>
    </row>
    <row r="180" s="14" customFormat="1">
      <c r="A180" s="14"/>
      <c r="B180" s="243"/>
      <c r="C180" s="244"/>
      <c r="D180" s="233" t="s">
        <v>135</v>
      </c>
      <c r="E180" s="245" t="s">
        <v>1</v>
      </c>
      <c r="F180" s="246" t="s">
        <v>225</v>
      </c>
      <c r="G180" s="244"/>
      <c r="H180" s="245" t="s">
        <v>1</v>
      </c>
      <c r="I180" s="247"/>
      <c r="J180" s="244"/>
      <c r="K180" s="244"/>
      <c r="L180" s="248"/>
      <c r="M180" s="249"/>
      <c r="N180" s="250"/>
      <c r="O180" s="250"/>
      <c r="P180" s="250"/>
      <c r="Q180" s="250"/>
      <c r="R180" s="250"/>
      <c r="S180" s="250"/>
      <c r="T180" s="251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2" t="s">
        <v>135</v>
      </c>
      <c r="AU180" s="252" t="s">
        <v>89</v>
      </c>
      <c r="AV180" s="14" t="s">
        <v>87</v>
      </c>
      <c r="AW180" s="14" t="s">
        <v>34</v>
      </c>
      <c r="AX180" s="14" t="s">
        <v>79</v>
      </c>
      <c r="AY180" s="252" t="s">
        <v>126</v>
      </c>
    </row>
    <row r="181" s="13" customFormat="1">
      <c r="A181" s="13"/>
      <c r="B181" s="231"/>
      <c r="C181" s="232"/>
      <c r="D181" s="233" t="s">
        <v>135</v>
      </c>
      <c r="E181" s="234" t="s">
        <v>1</v>
      </c>
      <c r="F181" s="235" t="s">
        <v>226</v>
      </c>
      <c r="G181" s="232"/>
      <c r="H181" s="236">
        <v>860.83000000000004</v>
      </c>
      <c r="I181" s="237"/>
      <c r="J181" s="232"/>
      <c r="K181" s="232"/>
      <c r="L181" s="238"/>
      <c r="M181" s="239"/>
      <c r="N181" s="240"/>
      <c r="O181" s="240"/>
      <c r="P181" s="240"/>
      <c r="Q181" s="240"/>
      <c r="R181" s="240"/>
      <c r="S181" s="240"/>
      <c r="T181" s="24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2" t="s">
        <v>135</v>
      </c>
      <c r="AU181" s="242" t="s">
        <v>89</v>
      </c>
      <c r="AV181" s="13" t="s">
        <v>89</v>
      </c>
      <c r="AW181" s="13" t="s">
        <v>34</v>
      </c>
      <c r="AX181" s="13" t="s">
        <v>87</v>
      </c>
      <c r="AY181" s="242" t="s">
        <v>126</v>
      </c>
    </row>
    <row r="182" s="2" customFormat="1" ht="44.25" customHeight="1">
      <c r="A182" s="38"/>
      <c r="B182" s="39"/>
      <c r="C182" s="218" t="s">
        <v>227</v>
      </c>
      <c r="D182" s="218" t="s">
        <v>128</v>
      </c>
      <c r="E182" s="219" t="s">
        <v>228</v>
      </c>
      <c r="F182" s="220" t="s">
        <v>229</v>
      </c>
      <c r="G182" s="221" t="s">
        <v>230</v>
      </c>
      <c r="H182" s="222">
        <v>2881.8359999999998</v>
      </c>
      <c r="I182" s="223"/>
      <c r="J182" s="224">
        <f>ROUND(I182*H182,2)</f>
        <v>0</v>
      </c>
      <c r="K182" s="220" t="s">
        <v>132</v>
      </c>
      <c r="L182" s="44"/>
      <c r="M182" s="225" t="s">
        <v>1</v>
      </c>
      <c r="N182" s="226" t="s">
        <v>44</v>
      </c>
      <c r="O182" s="91"/>
      <c r="P182" s="227">
        <f>O182*H182</f>
        <v>0</v>
      </c>
      <c r="Q182" s="227">
        <v>0</v>
      </c>
      <c r="R182" s="227">
        <f>Q182*H182</f>
        <v>0</v>
      </c>
      <c r="S182" s="227">
        <v>0</v>
      </c>
      <c r="T182" s="228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9" t="s">
        <v>133</v>
      </c>
      <c r="AT182" s="229" t="s">
        <v>128</v>
      </c>
      <c r="AU182" s="229" t="s">
        <v>89</v>
      </c>
      <c r="AY182" s="17" t="s">
        <v>126</v>
      </c>
      <c r="BE182" s="230">
        <f>IF(N182="základní",J182,0)</f>
        <v>0</v>
      </c>
      <c r="BF182" s="230">
        <f>IF(N182="snížená",J182,0)</f>
        <v>0</v>
      </c>
      <c r="BG182" s="230">
        <f>IF(N182="zákl. přenesená",J182,0)</f>
        <v>0</v>
      </c>
      <c r="BH182" s="230">
        <f>IF(N182="sníž. přenesená",J182,0)</f>
        <v>0</v>
      </c>
      <c r="BI182" s="230">
        <f>IF(N182="nulová",J182,0)</f>
        <v>0</v>
      </c>
      <c r="BJ182" s="17" t="s">
        <v>87</v>
      </c>
      <c r="BK182" s="230">
        <f>ROUND(I182*H182,2)</f>
        <v>0</v>
      </c>
      <c r="BL182" s="17" t="s">
        <v>133</v>
      </c>
      <c r="BM182" s="229" t="s">
        <v>231</v>
      </c>
    </row>
    <row r="183" s="13" customFormat="1">
      <c r="A183" s="13"/>
      <c r="B183" s="231"/>
      <c r="C183" s="232"/>
      <c r="D183" s="233" t="s">
        <v>135</v>
      </c>
      <c r="E183" s="234" t="s">
        <v>1</v>
      </c>
      <c r="F183" s="235" t="s">
        <v>232</v>
      </c>
      <c r="G183" s="232"/>
      <c r="H183" s="236">
        <v>2881.8359999999998</v>
      </c>
      <c r="I183" s="237"/>
      <c r="J183" s="232"/>
      <c r="K183" s="232"/>
      <c r="L183" s="238"/>
      <c r="M183" s="239"/>
      <c r="N183" s="240"/>
      <c r="O183" s="240"/>
      <c r="P183" s="240"/>
      <c r="Q183" s="240"/>
      <c r="R183" s="240"/>
      <c r="S183" s="240"/>
      <c r="T183" s="241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2" t="s">
        <v>135</v>
      </c>
      <c r="AU183" s="242" t="s">
        <v>89</v>
      </c>
      <c r="AV183" s="13" t="s">
        <v>89</v>
      </c>
      <c r="AW183" s="13" t="s">
        <v>34</v>
      </c>
      <c r="AX183" s="13" t="s">
        <v>87</v>
      </c>
      <c r="AY183" s="242" t="s">
        <v>126</v>
      </c>
    </row>
    <row r="184" s="2" customFormat="1" ht="44.25" customHeight="1">
      <c r="A184" s="38"/>
      <c r="B184" s="39"/>
      <c r="C184" s="218" t="s">
        <v>233</v>
      </c>
      <c r="D184" s="218" t="s">
        <v>128</v>
      </c>
      <c r="E184" s="219" t="s">
        <v>234</v>
      </c>
      <c r="F184" s="220" t="s">
        <v>235</v>
      </c>
      <c r="G184" s="221" t="s">
        <v>161</v>
      </c>
      <c r="H184" s="222">
        <v>1346.24</v>
      </c>
      <c r="I184" s="223"/>
      <c r="J184" s="224">
        <f>ROUND(I184*H184,2)</f>
        <v>0</v>
      </c>
      <c r="K184" s="220" t="s">
        <v>132</v>
      </c>
      <c r="L184" s="44"/>
      <c r="M184" s="225" t="s">
        <v>1</v>
      </c>
      <c r="N184" s="226" t="s">
        <v>44</v>
      </c>
      <c r="O184" s="91"/>
      <c r="P184" s="227">
        <f>O184*H184</f>
        <v>0</v>
      </c>
      <c r="Q184" s="227">
        <v>0</v>
      </c>
      <c r="R184" s="227">
        <f>Q184*H184</f>
        <v>0</v>
      </c>
      <c r="S184" s="227">
        <v>0</v>
      </c>
      <c r="T184" s="228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9" t="s">
        <v>133</v>
      </c>
      <c r="AT184" s="229" t="s">
        <v>128</v>
      </c>
      <c r="AU184" s="229" t="s">
        <v>89</v>
      </c>
      <c r="AY184" s="17" t="s">
        <v>126</v>
      </c>
      <c r="BE184" s="230">
        <f>IF(N184="základní",J184,0)</f>
        <v>0</v>
      </c>
      <c r="BF184" s="230">
        <f>IF(N184="snížená",J184,0)</f>
        <v>0</v>
      </c>
      <c r="BG184" s="230">
        <f>IF(N184="zákl. přenesená",J184,0)</f>
        <v>0</v>
      </c>
      <c r="BH184" s="230">
        <f>IF(N184="sníž. přenesená",J184,0)</f>
        <v>0</v>
      </c>
      <c r="BI184" s="230">
        <f>IF(N184="nulová",J184,0)</f>
        <v>0</v>
      </c>
      <c r="BJ184" s="17" t="s">
        <v>87</v>
      </c>
      <c r="BK184" s="230">
        <f>ROUND(I184*H184,2)</f>
        <v>0</v>
      </c>
      <c r="BL184" s="17" t="s">
        <v>133</v>
      </c>
      <c r="BM184" s="229" t="s">
        <v>236</v>
      </c>
    </row>
    <row r="185" s="14" customFormat="1">
      <c r="A185" s="14"/>
      <c r="B185" s="243"/>
      <c r="C185" s="244"/>
      <c r="D185" s="233" t="s">
        <v>135</v>
      </c>
      <c r="E185" s="245" t="s">
        <v>1</v>
      </c>
      <c r="F185" s="246" t="s">
        <v>174</v>
      </c>
      <c r="G185" s="244"/>
      <c r="H185" s="245" t="s">
        <v>1</v>
      </c>
      <c r="I185" s="247"/>
      <c r="J185" s="244"/>
      <c r="K185" s="244"/>
      <c r="L185" s="248"/>
      <c r="M185" s="249"/>
      <c r="N185" s="250"/>
      <c r="O185" s="250"/>
      <c r="P185" s="250"/>
      <c r="Q185" s="250"/>
      <c r="R185" s="250"/>
      <c r="S185" s="250"/>
      <c r="T185" s="251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2" t="s">
        <v>135</v>
      </c>
      <c r="AU185" s="252" t="s">
        <v>89</v>
      </c>
      <c r="AV185" s="14" t="s">
        <v>87</v>
      </c>
      <c r="AW185" s="14" t="s">
        <v>34</v>
      </c>
      <c r="AX185" s="14" t="s">
        <v>79</v>
      </c>
      <c r="AY185" s="252" t="s">
        <v>126</v>
      </c>
    </row>
    <row r="186" s="13" customFormat="1">
      <c r="A186" s="13"/>
      <c r="B186" s="231"/>
      <c r="C186" s="232"/>
      <c r="D186" s="233" t="s">
        <v>135</v>
      </c>
      <c r="E186" s="234" t="s">
        <v>1</v>
      </c>
      <c r="F186" s="235" t="s">
        <v>237</v>
      </c>
      <c r="G186" s="232"/>
      <c r="H186" s="236">
        <v>860.83000000000004</v>
      </c>
      <c r="I186" s="237"/>
      <c r="J186" s="232"/>
      <c r="K186" s="232"/>
      <c r="L186" s="238"/>
      <c r="M186" s="239"/>
      <c r="N186" s="240"/>
      <c r="O186" s="240"/>
      <c r="P186" s="240"/>
      <c r="Q186" s="240"/>
      <c r="R186" s="240"/>
      <c r="S186" s="240"/>
      <c r="T186" s="241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2" t="s">
        <v>135</v>
      </c>
      <c r="AU186" s="242" t="s">
        <v>89</v>
      </c>
      <c r="AV186" s="13" t="s">
        <v>89</v>
      </c>
      <c r="AW186" s="13" t="s">
        <v>34</v>
      </c>
      <c r="AX186" s="13" t="s">
        <v>79</v>
      </c>
      <c r="AY186" s="242" t="s">
        <v>126</v>
      </c>
    </row>
    <row r="187" s="13" customFormat="1">
      <c r="A187" s="13"/>
      <c r="B187" s="231"/>
      <c r="C187" s="232"/>
      <c r="D187" s="233" t="s">
        <v>135</v>
      </c>
      <c r="E187" s="234" t="s">
        <v>1</v>
      </c>
      <c r="F187" s="235" t="s">
        <v>238</v>
      </c>
      <c r="G187" s="232"/>
      <c r="H187" s="236">
        <v>606.00999999999999</v>
      </c>
      <c r="I187" s="237"/>
      <c r="J187" s="232"/>
      <c r="K187" s="232"/>
      <c r="L187" s="238"/>
      <c r="M187" s="239"/>
      <c r="N187" s="240"/>
      <c r="O187" s="240"/>
      <c r="P187" s="240"/>
      <c r="Q187" s="240"/>
      <c r="R187" s="240"/>
      <c r="S187" s="240"/>
      <c r="T187" s="241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2" t="s">
        <v>135</v>
      </c>
      <c r="AU187" s="242" t="s">
        <v>89</v>
      </c>
      <c r="AV187" s="13" t="s">
        <v>89</v>
      </c>
      <c r="AW187" s="13" t="s">
        <v>34</v>
      </c>
      <c r="AX187" s="13" t="s">
        <v>79</v>
      </c>
      <c r="AY187" s="242" t="s">
        <v>126</v>
      </c>
    </row>
    <row r="188" s="13" customFormat="1">
      <c r="A188" s="13"/>
      <c r="B188" s="231"/>
      <c r="C188" s="232"/>
      <c r="D188" s="233" t="s">
        <v>135</v>
      </c>
      <c r="E188" s="234" t="s">
        <v>1</v>
      </c>
      <c r="F188" s="235" t="s">
        <v>239</v>
      </c>
      <c r="G188" s="232"/>
      <c r="H188" s="236">
        <v>-120.59999999999999</v>
      </c>
      <c r="I188" s="237"/>
      <c r="J188" s="232"/>
      <c r="K188" s="232"/>
      <c r="L188" s="238"/>
      <c r="M188" s="239"/>
      <c r="N188" s="240"/>
      <c r="O188" s="240"/>
      <c r="P188" s="240"/>
      <c r="Q188" s="240"/>
      <c r="R188" s="240"/>
      <c r="S188" s="240"/>
      <c r="T188" s="241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2" t="s">
        <v>135</v>
      </c>
      <c r="AU188" s="242" t="s">
        <v>89</v>
      </c>
      <c r="AV188" s="13" t="s">
        <v>89</v>
      </c>
      <c r="AW188" s="13" t="s">
        <v>34</v>
      </c>
      <c r="AX188" s="13" t="s">
        <v>79</v>
      </c>
      <c r="AY188" s="242" t="s">
        <v>126</v>
      </c>
    </row>
    <row r="189" s="15" customFormat="1">
      <c r="A189" s="15"/>
      <c r="B189" s="253"/>
      <c r="C189" s="254"/>
      <c r="D189" s="233" t="s">
        <v>135</v>
      </c>
      <c r="E189" s="255" t="s">
        <v>1</v>
      </c>
      <c r="F189" s="256" t="s">
        <v>180</v>
      </c>
      <c r="G189" s="254"/>
      <c r="H189" s="257">
        <v>1346.24</v>
      </c>
      <c r="I189" s="258"/>
      <c r="J189" s="254"/>
      <c r="K189" s="254"/>
      <c r="L189" s="259"/>
      <c r="M189" s="260"/>
      <c r="N189" s="261"/>
      <c r="O189" s="261"/>
      <c r="P189" s="261"/>
      <c r="Q189" s="261"/>
      <c r="R189" s="261"/>
      <c r="S189" s="261"/>
      <c r="T189" s="262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63" t="s">
        <v>135</v>
      </c>
      <c r="AU189" s="263" t="s">
        <v>89</v>
      </c>
      <c r="AV189" s="15" t="s">
        <v>133</v>
      </c>
      <c r="AW189" s="15" t="s">
        <v>34</v>
      </c>
      <c r="AX189" s="15" t="s">
        <v>87</v>
      </c>
      <c r="AY189" s="263" t="s">
        <v>126</v>
      </c>
    </row>
    <row r="190" s="2" customFormat="1" ht="16.5" customHeight="1">
      <c r="A190" s="38"/>
      <c r="B190" s="39"/>
      <c r="C190" s="264" t="s">
        <v>240</v>
      </c>
      <c r="D190" s="264" t="s">
        <v>241</v>
      </c>
      <c r="E190" s="265" t="s">
        <v>242</v>
      </c>
      <c r="F190" s="266" t="s">
        <v>243</v>
      </c>
      <c r="G190" s="267" t="s">
        <v>230</v>
      </c>
      <c r="H190" s="268">
        <v>241.19999999999999</v>
      </c>
      <c r="I190" s="269"/>
      <c r="J190" s="270">
        <f>ROUND(I190*H190,2)</f>
        <v>0</v>
      </c>
      <c r="K190" s="266" t="s">
        <v>132</v>
      </c>
      <c r="L190" s="271"/>
      <c r="M190" s="272" t="s">
        <v>1</v>
      </c>
      <c r="N190" s="273" t="s">
        <v>44</v>
      </c>
      <c r="O190" s="91"/>
      <c r="P190" s="227">
        <f>O190*H190</f>
        <v>0</v>
      </c>
      <c r="Q190" s="227">
        <v>1</v>
      </c>
      <c r="R190" s="227">
        <f>Q190*H190</f>
        <v>241.19999999999999</v>
      </c>
      <c r="S190" s="227">
        <v>0</v>
      </c>
      <c r="T190" s="228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9" t="s">
        <v>170</v>
      </c>
      <c r="AT190" s="229" t="s">
        <v>241</v>
      </c>
      <c r="AU190" s="229" t="s">
        <v>89</v>
      </c>
      <c r="AY190" s="17" t="s">
        <v>126</v>
      </c>
      <c r="BE190" s="230">
        <f>IF(N190="základní",J190,0)</f>
        <v>0</v>
      </c>
      <c r="BF190" s="230">
        <f>IF(N190="snížená",J190,0)</f>
        <v>0</v>
      </c>
      <c r="BG190" s="230">
        <f>IF(N190="zákl. přenesená",J190,0)</f>
        <v>0</v>
      </c>
      <c r="BH190" s="230">
        <f>IF(N190="sníž. přenesená",J190,0)</f>
        <v>0</v>
      </c>
      <c r="BI190" s="230">
        <f>IF(N190="nulová",J190,0)</f>
        <v>0</v>
      </c>
      <c r="BJ190" s="17" t="s">
        <v>87</v>
      </c>
      <c r="BK190" s="230">
        <f>ROUND(I190*H190,2)</f>
        <v>0</v>
      </c>
      <c r="BL190" s="17" t="s">
        <v>133</v>
      </c>
      <c r="BM190" s="229" t="s">
        <v>244</v>
      </c>
    </row>
    <row r="191" s="14" customFormat="1">
      <c r="A191" s="14"/>
      <c r="B191" s="243"/>
      <c r="C191" s="244"/>
      <c r="D191" s="233" t="s">
        <v>135</v>
      </c>
      <c r="E191" s="245" t="s">
        <v>1</v>
      </c>
      <c r="F191" s="246" t="s">
        <v>245</v>
      </c>
      <c r="G191" s="244"/>
      <c r="H191" s="245" t="s">
        <v>1</v>
      </c>
      <c r="I191" s="247"/>
      <c r="J191" s="244"/>
      <c r="K191" s="244"/>
      <c r="L191" s="248"/>
      <c r="M191" s="249"/>
      <c r="N191" s="250"/>
      <c r="O191" s="250"/>
      <c r="P191" s="250"/>
      <c r="Q191" s="250"/>
      <c r="R191" s="250"/>
      <c r="S191" s="250"/>
      <c r="T191" s="251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2" t="s">
        <v>135</v>
      </c>
      <c r="AU191" s="252" t="s">
        <v>89</v>
      </c>
      <c r="AV191" s="14" t="s">
        <v>87</v>
      </c>
      <c r="AW191" s="14" t="s">
        <v>34</v>
      </c>
      <c r="AX191" s="14" t="s">
        <v>79</v>
      </c>
      <c r="AY191" s="252" t="s">
        <v>126</v>
      </c>
    </row>
    <row r="192" s="14" customFormat="1">
      <c r="A192" s="14"/>
      <c r="B192" s="243"/>
      <c r="C192" s="244"/>
      <c r="D192" s="233" t="s">
        <v>135</v>
      </c>
      <c r="E192" s="245" t="s">
        <v>1</v>
      </c>
      <c r="F192" s="246" t="s">
        <v>246</v>
      </c>
      <c r="G192" s="244"/>
      <c r="H192" s="245" t="s">
        <v>1</v>
      </c>
      <c r="I192" s="247"/>
      <c r="J192" s="244"/>
      <c r="K192" s="244"/>
      <c r="L192" s="248"/>
      <c r="M192" s="249"/>
      <c r="N192" s="250"/>
      <c r="O192" s="250"/>
      <c r="P192" s="250"/>
      <c r="Q192" s="250"/>
      <c r="R192" s="250"/>
      <c r="S192" s="250"/>
      <c r="T192" s="251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2" t="s">
        <v>135</v>
      </c>
      <c r="AU192" s="252" t="s">
        <v>89</v>
      </c>
      <c r="AV192" s="14" t="s">
        <v>87</v>
      </c>
      <c r="AW192" s="14" t="s">
        <v>34</v>
      </c>
      <c r="AX192" s="14" t="s">
        <v>79</v>
      </c>
      <c r="AY192" s="252" t="s">
        <v>126</v>
      </c>
    </row>
    <row r="193" s="13" customFormat="1">
      <c r="A193" s="13"/>
      <c r="B193" s="231"/>
      <c r="C193" s="232"/>
      <c r="D193" s="233" t="s">
        <v>135</v>
      </c>
      <c r="E193" s="234" t="s">
        <v>1</v>
      </c>
      <c r="F193" s="235" t="s">
        <v>247</v>
      </c>
      <c r="G193" s="232"/>
      <c r="H193" s="236">
        <v>241.19999999999999</v>
      </c>
      <c r="I193" s="237"/>
      <c r="J193" s="232"/>
      <c r="K193" s="232"/>
      <c r="L193" s="238"/>
      <c r="M193" s="239"/>
      <c r="N193" s="240"/>
      <c r="O193" s="240"/>
      <c r="P193" s="240"/>
      <c r="Q193" s="240"/>
      <c r="R193" s="240"/>
      <c r="S193" s="240"/>
      <c r="T193" s="241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2" t="s">
        <v>135</v>
      </c>
      <c r="AU193" s="242" t="s">
        <v>89</v>
      </c>
      <c r="AV193" s="13" t="s">
        <v>89</v>
      </c>
      <c r="AW193" s="13" t="s">
        <v>34</v>
      </c>
      <c r="AX193" s="13" t="s">
        <v>87</v>
      </c>
      <c r="AY193" s="242" t="s">
        <v>126</v>
      </c>
    </row>
    <row r="194" s="2" customFormat="1" ht="16.5" customHeight="1">
      <c r="A194" s="38"/>
      <c r="B194" s="39"/>
      <c r="C194" s="264" t="s">
        <v>7</v>
      </c>
      <c r="D194" s="264" t="s">
        <v>241</v>
      </c>
      <c r="E194" s="265" t="s">
        <v>248</v>
      </c>
      <c r="F194" s="266" t="s">
        <v>249</v>
      </c>
      <c r="G194" s="267" t="s">
        <v>230</v>
      </c>
      <c r="H194" s="268">
        <v>729.62</v>
      </c>
      <c r="I194" s="269"/>
      <c r="J194" s="270">
        <f>ROUND(I194*H194,2)</f>
        <v>0</v>
      </c>
      <c r="K194" s="266" t="s">
        <v>132</v>
      </c>
      <c r="L194" s="271"/>
      <c r="M194" s="272" t="s">
        <v>1</v>
      </c>
      <c r="N194" s="273" t="s">
        <v>44</v>
      </c>
      <c r="O194" s="91"/>
      <c r="P194" s="227">
        <f>O194*H194</f>
        <v>0</v>
      </c>
      <c r="Q194" s="227">
        <v>1</v>
      </c>
      <c r="R194" s="227">
        <f>Q194*H194</f>
        <v>729.62</v>
      </c>
      <c r="S194" s="227">
        <v>0</v>
      </c>
      <c r="T194" s="228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29" t="s">
        <v>170</v>
      </c>
      <c r="AT194" s="229" t="s">
        <v>241</v>
      </c>
      <c r="AU194" s="229" t="s">
        <v>89</v>
      </c>
      <c r="AY194" s="17" t="s">
        <v>126</v>
      </c>
      <c r="BE194" s="230">
        <f>IF(N194="základní",J194,0)</f>
        <v>0</v>
      </c>
      <c r="BF194" s="230">
        <f>IF(N194="snížená",J194,0)</f>
        <v>0</v>
      </c>
      <c r="BG194" s="230">
        <f>IF(N194="zákl. přenesená",J194,0)</f>
        <v>0</v>
      </c>
      <c r="BH194" s="230">
        <f>IF(N194="sníž. přenesená",J194,0)</f>
        <v>0</v>
      </c>
      <c r="BI194" s="230">
        <f>IF(N194="nulová",J194,0)</f>
        <v>0</v>
      </c>
      <c r="BJ194" s="17" t="s">
        <v>87</v>
      </c>
      <c r="BK194" s="230">
        <f>ROUND(I194*H194,2)</f>
        <v>0</v>
      </c>
      <c r="BL194" s="17" t="s">
        <v>133</v>
      </c>
      <c r="BM194" s="229" t="s">
        <v>250</v>
      </c>
    </row>
    <row r="195" s="14" customFormat="1">
      <c r="A195" s="14"/>
      <c r="B195" s="243"/>
      <c r="C195" s="244"/>
      <c r="D195" s="233" t="s">
        <v>135</v>
      </c>
      <c r="E195" s="245" t="s">
        <v>1</v>
      </c>
      <c r="F195" s="246" t="s">
        <v>251</v>
      </c>
      <c r="G195" s="244"/>
      <c r="H195" s="245" t="s">
        <v>1</v>
      </c>
      <c r="I195" s="247"/>
      <c r="J195" s="244"/>
      <c r="K195" s="244"/>
      <c r="L195" s="248"/>
      <c r="M195" s="249"/>
      <c r="N195" s="250"/>
      <c r="O195" s="250"/>
      <c r="P195" s="250"/>
      <c r="Q195" s="250"/>
      <c r="R195" s="250"/>
      <c r="S195" s="250"/>
      <c r="T195" s="251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2" t="s">
        <v>135</v>
      </c>
      <c r="AU195" s="252" t="s">
        <v>89</v>
      </c>
      <c r="AV195" s="14" t="s">
        <v>87</v>
      </c>
      <c r="AW195" s="14" t="s">
        <v>34</v>
      </c>
      <c r="AX195" s="14" t="s">
        <v>79</v>
      </c>
      <c r="AY195" s="252" t="s">
        <v>126</v>
      </c>
    </row>
    <row r="196" s="14" customFormat="1">
      <c r="A196" s="14"/>
      <c r="B196" s="243"/>
      <c r="C196" s="244"/>
      <c r="D196" s="233" t="s">
        <v>135</v>
      </c>
      <c r="E196" s="245" t="s">
        <v>1</v>
      </c>
      <c r="F196" s="246" t="s">
        <v>246</v>
      </c>
      <c r="G196" s="244"/>
      <c r="H196" s="245" t="s">
        <v>1</v>
      </c>
      <c r="I196" s="247"/>
      <c r="J196" s="244"/>
      <c r="K196" s="244"/>
      <c r="L196" s="248"/>
      <c r="M196" s="249"/>
      <c r="N196" s="250"/>
      <c r="O196" s="250"/>
      <c r="P196" s="250"/>
      <c r="Q196" s="250"/>
      <c r="R196" s="250"/>
      <c r="S196" s="250"/>
      <c r="T196" s="251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2" t="s">
        <v>135</v>
      </c>
      <c r="AU196" s="252" t="s">
        <v>89</v>
      </c>
      <c r="AV196" s="14" t="s">
        <v>87</v>
      </c>
      <c r="AW196" s="14" t="s">
        <v>34</v>
      </c>
      <c r="AX196" s="14" t="s">
        <v>79</v>
      </c>
      <c r="AY196" s="252" t="s">
        <v>126</v>
      </c>
    </row>
    <row r="197" s="13" customFormat="1">
      <c r="A197" s="13"/>
      <c r="B197" s="231"/>
      <c r="C197" s="232"/>
      <c r="D197" s="233" t="s">
        <v>135</v>
      </c>
      <c r="E197" s="234" t="s">
        <v>1</v>
      </c>
      <c r="F197" s="235" t="s">
        <v>252</v>
      </c>
      <c r="G197" s="232"/>
      <c r="H197" s="236">
        <v>729.62</v>
      </c>
      <c r="I197" s="237"/>
      <c r="J197" s="232"/>
      <c r="K197" s="232"/>
      <c r="L197" s="238"/>
      <c r="M197" s="239"/>
      <c r="N197" s="240"/>
      <c r="O197" s="240"/>
      <c r="P197" s="240"/>
      <c r="Q197" s="240"/>
      <c r="R197" s="240"/>
      <c r="S197" s="240"/>
      <c r="T197" s="241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2" t="s">
        <v>135</v>
      </c>
      <c r="AU197" s="242" t="s">
        <v>89</v>
      </c>
      <c r="AV197" s="13" t="s">
        <v>89</v>
      </c>
      <c r="AW197" s="13" t="s">
        <v>34</v>
      </c>
      <c r="AX197" s="13" t="s">
        <v>87</v>
      </c>
      <c r="AY197" s="242" t="s">
        <v>126</v>
      </c>
    </row>
    <row r="198" s="2" customFormat="1" ht="66.75" customHeight="1">
      <c r="A198" s="38"/>
      <c r="B198" s="39"/>
      <c r="C198" s="218" t="s">
        <v>253</v>
      </c>
      <c r="D198" s="218" t="s">
        <v>128</v>
      </c>
      <c r="E198" s="219" t="s">
        <v>254</v>
      </c>
      <c r="F198" s="220" t="s">
        <v>255</v>
      </c>
      <c r="G198" s="221" t="s">
        <v>161</v>
      </c>
      <c r="H198" s="222">
        <v>554.89999999999998</v>
      </c>
      <c r="I198" s="223"/>
      <c r="J198" s="224">
        <f>ROUND(I198*H198,2)</f>
        <v>0</v>
      </c>
      <c r="K198" s="220" t="s">
        <v>132</v>
      </c>
      <c r="L198" s="44"/>
      <c r="M198" s="225" t="s">
        <v>1</v>
      </c>
      <c r="N198" s="226" t="s">
        <v>44</v>
      </c>
      <c r="O198" s="91"/>
      <c r="P198" s="227">
        <f>O198*H198</f>
        <v>0</v>
      </c>
      <c r="Q198" s="227">
        <v>0</v>
      </c>
      <c r="R198" s="227">
        <f>Q198*H198</f>
        <v>0</v>
      </c>
      <c r="S198" s="227">
        <v>0</v>
      </c>
      <c r="T198" s="228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9" t="s">
        <v>133</v>
      </c>
      <c r="AT198" s="229" t="s">
        <v>128</v>
      </c>
      <c r="AU198" s="229" t="s">
        <v>89</v>
      </c>
      <c r="AY198" s="17" t="s">
        <v>126</v>
      </c>
      <c r="BE198" s="230">
        <f>IF(N198="základní",J198,0)</f>
        <v>0</v>
      </c>
      <c r="BF198" s="230">
        <f>IF(N198="snížená",J198,0)</f>
        <v>0</v>
      </c>
      <c r="BG198" s="230">
        <f>IF(N198="zákl. přenesená",J198,0)</f>
        <v>0</v>
      </c>
      <c r="BH198" s="230">
        <f>IF(N198="sníž. přenesená",J198,0)</f>
        <v>0</v>
      </c>
      <c r="BI198" s="230">
        <f>IF(N198="nulová",J198,0)</f>
        <v>0</v>
      </c>
      <c r="BJ198" s="17" t="s">
        <v>87</v>
      </c>
      <c r="BK198" s="230">
        <f>ROUND(I198*H198,2)</f>
        <v>0</v>
      </c>
      <c r="BL198" s="17" t="s">
        <v>133</v>
      </c>
      <c r="BM198" s="229" t="s">
        <v>256</v>
      </c>
    </row>
    <row r="199" s="14" customFormat="1">
      <c r="A199" s="14"/>
      <c r="B199" s="243"/>
      <c r="C199" s="244"/>
      <c r="D199" s="233" t="s">
        <v>135</v>
      </c>
      <c r="E199" s="245" t="s">
        <v>1</v>
      </c>
      <c r="F199" s="246" t="s">
        <v>257</v>
      </c>
      <c r="G199" s="244"/>
      <c r="H199" s="245" t="s">
        <v>1</v>
      </c>
      <c r="I199" s="247"/>
      <c r="J199" s="244"/>
      <c r="K199" s="244"/>
      <c r="L199" s="248"/>
      <c r="M199" s="249"/>
      <c r="N199" s="250"/>
      <c r="O199" s="250"/>
      <c r="P199" s="250"/>
      <c r="Q199" s="250"/>
      <c r="R199" s="250"/>
      <c r="S199" s="250"/>
      <c r="T199" s="251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2" t="s">
        <v>135</v>
      </c>
      <c r="AU199" s="252" t="s">
        <v>89</v>
      </c>
      <c r="AV199" s="14" t="s">
        <v>87</v>
      </c>
      <c r="AW199" s="14" t="s">
        <v>34</v>
      </c>
      <c r="AX199" s="14" t="s">
        <v>79</v>
      </c>
      <c r="AY199" s="252" t="s">
        <v>126</v>
      </c>
    </row>
    <row r="200" s="13" customFormat="1">
      <c r="A200" s="13"/>
      <c r="B200" s="231"/>
      <c r="C200" s="232"/>
      <c r="D200" s="233" t="s">
        <v>135</v>
      </c>
      <c r="E200" s="234" t="s">
        <v>1</v>
      </c>
      <c r="F200" s="235" t="s">
        <v>258</v>
      </c>
      <c r="G200" s="232"/>
      <c r="H200" s="236">
        <v>554.89999999999998</v>
      </c>
      <c r="I200" s="237"/>
      <c r="J200" s="232"/>
      <c r="K200" s="232"/>
      <c r="L200" s="238"/>
      <c r="M200" s="239"/>
      <c r="N200" s="240"/>
      <c r="O200" s="240"/>
      <c r="P200" s="240"/>
      <c r="Q200" s="240"/>
      <c r="R200" s="240"/>
      <c r="S200" s="240"/>
      <c r="T200" s="241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2" t="s">
        <v>135</v>
      </c>
      <c r="AU200" s="242" t="s">
        <v>89</v>
      </c>
      <c r="AV200" s="13" t="s">
        <v>89</v>
      </c>
      <c r="AW200" s="13" t="s">
        <v>34</v>
      </c>
      <c r="AX200" s="13" t="s">
        <v>87</v>
      </c>
      <c r="AY200" s="242" t="s">
        <v>126</v>
      </c>
    </row>
    <row r="201" s="2" customFormat="1" ht="16.5" customHeight="1">
      <c r="A201" s="38"/>
      <c r="B201" s="39"/>
      <c r="C201" s="264" t="s">
        <v>259</v>
      </c>
      <c r="D201" s="264" t="s">
        <v>241</v>
      </c>
      <c r="E201" s="265" t="s">
        <v>260</v>
      </c>
      <c r="F201" s="266" t="s">
        <v>261</v>
      </c>
      <c r="G201" s="267" t="s">
        <v>230</v>
      </c>
      <c r="H201" s="268">
        <v>1109.8</v>
      </c>
      <c r="I201" s="269"/>
      <c r="J201" s="270">
        <f>ROUND(I201*H201,2)</f>
        <v>0</v>
      </c>
      <c r="K201" s="266" t="s">
        <v>132</v>
      </c>
      <c r="L201" s="271"/>
      <c r="M201" s="272" t="s">
        <v>1</v>
      </c>
      <c r="N201" s="273" t="s">
        <v>44</v>
      </c>
      <c r="O201" s="91"/>
      <c r="P201" s="227">
        <f>O201*H201</f>
        <v>0</v>
      </c>
      <c r="Q201" s="227">
        <v>1</v>
      </c>
      <c r="R201" s="227">
        <f>Q201*H201</f>
        <v>1109.8</v>
      </c>
      <c r="S201" s="227">
        <v>0</v>
      </c>
      <c r="T201" s="228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29" t="s">
        <v>170</v>
      </c>
      <c r="AT201" s="229" t="s">
        <v>241</v>
      </c>
      <c r="AU201" s="229" t="s">
        <v>89</v>
      </c>
      <c r="AY201" s="17" t="s">
        <v>126</v>
      </c>
      <c r="BE201" s="230">
        <f>IF(N201="základní",J201,0)</f>
        <v>0</v>
      </c>
      <c r="BF201" s="230">
        <f>IF(N201="snížená",J201,0)</f>
        <v>0</v>
      </c>
      <c r="BG201" s="230">
        <f>IF(N201="zákl. přenesená",J201,0)</f>
        <v>0</v>
      </c>
      <c r="BH201" s="230">
        <f>IF(N201="sníž. přenesená",J201,0)</f>
        <v>0</v>
      </c>
      <c r="BI201" s="230">
        <f>IF(N201="nulová",J201,0)</f>
        <v>0</v>
      </c>
      <c r="BJ201" s="17" t="s">
        <v>87</v>
      </c>
      <c r="BK201" s="230">
        <f>ROUND(I201*H201,2)</f>
        <v>0</v>
      </c>
      <c r="BL201" s="17" t="s">
        <v>133</v>
      </c>
      <c r="BM201" s="229" t="s">
        <v>262</v>
      </c>
    </row>
    <row r="202" s="13" customFormat="1">
      <c r="A202" s="13"/>
      <c r="B202" s="231"/>
      <c r="C202" s="232"/>
      <c r="D202" s="233" t="s">
        <v>135</v>
      </c>
      <c r="E202" s="232"/>
      <c r="F202" s="235" t="s">
        <v>263</v>
      </c>
      <c r="G202" s="232"/>
      <c r="H202" s="236">
        <v>1109.8</v>
      </c>
      <c r="I202" s="237"/>
      <c r="J202" s="232"/>
      <c r="K202" s="232"/>
      <c r="L202" s="238"/>
      <c r="M202" s="239"/>
      <c r="N202" s="240"/>
      <c r="O202" s="240"/>
      <c r="P202" s="240"/>
      <c r="Q202" s="240"/>
      <c r="R202" s="240"/>
      <c r="S202" s="240"/>
      <c r="T202" s="241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2" t="s">
        <v>135</v>
      </c>
      <c r="AU202" s="242" t="s">
        <v>89</v>
      </c>
      <c r="AV202" s="13" t="s">
        <v>89</v>
      </c>
      <c r="AW202" s="13" t="s">
        <v>4</v>
      </c>
      <c r="AX202" s="13" t="s">
        <v>87</v>
      </c>
      <c r="AY202" s="242" t="s">
        <v>126</v>
      </c>
    </row>
    <row r="203" s="2" customFormat="1" ht="44.25" customHeight="1">
      <c r="A203" s="38"/>
      <c r="B203" s="39"/>
      <c r="C203" s="218" t="s">
        <v>264</v>
      </c>
      <c r="D203" s="218" t="s">
        <v>128</v>
      </c>
      <c r="E203" s="219" t="s">
        <v>265</v>
      </c>
      <c r="F203" s="220" t="s">
        <v>266</v>
      </c>
      <c r="G203" s="221" t="s">
        <v>267</v>
      </c>
      <c r="H203" s="222">
        <v>30</v>
      </c>
      <c r="I203" s="223"/>
      <c r="J203" s="224">
        <f>ROUND(I203*H203,2)</f>
        <v>0</v>
      </c>
      <c r="K203" s="220" t="s">
        <v>132</v>
      </c>
      <c r="L203" s="44"/>
      <c r="M203" s="225" t="s">
        <v>1</v>
      </c>
      <c r="N203" s="226" t="s">
        <v>44</v>
      </c>
      <c r="O203" s="91"/>
      <c r="P203" s="227">
        <f>O203*H203</f>
        <v>0</v>
      </c>
      <c r="Q203" s="227">
        <v>0.021351999999999999</v>
      </c>
      <c r="R203" s="227">
        <f>Q203*H203</f>
        <v>0.64056000000000002</v>
      </c>
      <c r="S203" s="227">
        <v>0</v>
      </c>
      <c r="T203" s="228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29" t="s">
        <v>133</v>
      </c>
      <c r="AT203" s="229" t="s">
        <v>128</v>
      </c>
      <c r="AU203" s="229" t="s">
        <v>89</v>
      </c>
      <c r="AY203" s="17" t="s">
        <v>126</v>
      </c>
      <c r="BE203" s="230">
        <f>IF(N203="základní",J203,0)</f>
        <v>0</v>
      </c>
      <c r="BF203" s="230">
        <f>IF(N203="snížená",J203,0)</f>
        <v>0</v>
      </c>
      <c r="BG203" s="230">
        <f>IF(N203="zákl. přenesená",J203,0)</f>
        <v>0</v>
      </c>
      <c r="BH203" s="230">
        <f>IF(N203="sníž. přenesená",J203,0)</f>
        <v>0</v>
      </c>
      <c r="BI203" s="230">
        <f>IF(N203="nulová",J203,0)</f>
        <v>0</v>
      </c>
      <c r="BJ203" s="17" t="s">
        <v>87</v>
      </c>
      <c r="BK203" s="230">
        <f>ROUND(I203*H203,2)</f>
        <v>0</v>
      </c>
      <c r="BL203" s="17" t="s">
        <v>133</v>
      </c>
      <c r="BM203" s="229" t="s">
        <v>268</v>
      </c>
    </row>
    <row r="204" s="12" customFormat="1" ht="22.8" customHeight="1">
      <c r="A204" s="12"/>
      <c r="B204" s="202"/>
      <c r="C204" s="203"/>
      <c r="D204" s="204" t="s">
        <v>78</v>
      </c>
      <c r="E204" s="216" t="s">
        <v>89</v>
      </c>
      <c r="F204" s="216" t="s">
        <v>269</v>
      </c>
      <c r="G204" s="203"/>
      <c r="H204" s="203"/>
      <c r="I204" s="206"/>
      <c r="J204" s="217">
        <f>BK204</f>
        <v>0</v>
      </c>
      <c r="K204" s="203"/>
      <c r="L204" s="208"/>
      <c r="M204" s="209"/>
      <c r="N204" s="210"/>
      <c r="O204" s="210"/>
      <c r="P204" s="211">
        <f>SUM(P205:P208)</f>
        <v>0</v>
      </c>
      <c r="Q204" s="210"/>
      <c r="R204" s="211">
        <f>SUM(R205:R208)</f>
        <v>205.79126399999998</v>
      </c>
      <c r="S204" s="210"/>
      <c r="T204" s="212">
        <f>SUM(T205:T208)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13" t="s">
        <v>87</v>
      </c>
      <c r="AT204" s="214" t="s">
        <v>78</v>
      </c>
      <c r="AU204" s="214" t="s">
        <v>87</v>
      </c>
      <c r="AY204" s="213" t="s">
        <v>126</v>
      </c>
      <c r="BK204" s="215">
        <f>SUM(BK205:BK208)</f>
        <v>0</v>
      </c>
    </row>
    <row r="205" s="2" customFormat="1" ht="44.25" customHeight="1">
      <c r="A205" s="38"/>
      <c r="B205" s="39"/>
      <c r="C205" s="218" t="s">
        <v>270</v>
      </c>
      <c r="D205" s="218" t="s">
        <v>128</v>
      </c>
      <c r="E205" s="219" t="s">
        <v>271</v>
      </c>
      <c r="F205" s="220" t="s">
        <v>272</v>
      </c>
      <c r="G205" s="221" t="s">
        <v>161</v>
      </c>
      <c r="H205" s="222">
        <v>126</v>
      </c>
      <c r="I205" s="223"/>
      <c r="J205" s="224">
        <f>ROUND(I205*H205,2)</f>
        <v>0</v>
      </c>
      <c r="K205" s="220" t="s">
        <v>132</v>
      </c>
      <c r="L205" s="44"/>
      <c r="M205" s="225" t="s">
        <v>1</v>
      </c>
      <c r="N205" s="226" t="s">
        <v>44</v>
      </c>
      <c r="O205" s="91"/>
      <c r="P205" s="227">
        <f>O205*H205</f>
        <v>0</v>
      </c>
      <c r="Q205" s="227">
        <v>1.6299999999999999</v>
      </c>
      <c r="R205" s="227">
        <f>Q205*H205</f>
        <v>205.38</v>
      </c>
      <c r="S205" s="227">
        <v>0</v>
      </c>
      <c r="T205" s="228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29" t="s">
        <v>133</v>
      </c>
      <c r="AT205" s="229" t="s">
        <v>128</v>
      </c>
      <c r="AU205" s="229" t="s">
        <v>89</v>
      </c>
      <c r="AY205" s="17" t="s">
        <v>126</v>
      </c>
      <c r="BE205" s="230">
        <f>IF(N205="základní",J205,0)</f>
        <v>0</v>
      </c>
      <c r="BF205" s="230">
        <f>IF(N205="snížená",J205,0)</f>
        <v>0</v>
      </c>
      <c r="BG205" s="230">
        <f>IF(N205="zákl. přenesená",J205,0)</f>
        <v>0</v>
      </c>
      <c r="BH205" s="230">
        <f>IF(N205="sníž. přenesená",J205,0)</f>
        <v>0</v>
      </c>
      <c r="BI205" s="230">
        <f>IF(N205="nulová",J205,0)</f>
        <v>0</v>
      </c>
      <c r="BJ205" s="17" t="s">
        <v>87</v>
      </c>
      <c r="BK205" s="230">
        <f>ROUND(I205*H205,2)</f>
        <v>0</v>
      </c>
      <c r="BL205" s="17" t="s">
        <v>133</v>
      </c>
      <c r="BM205" s="229" t="s">
        <v>273</v>
      </c>
    </row>
    <row r="206" s="14" customFormat="1">
      <c r="A206" s="14"/>
      <c r="B206" s="243"/>
      <c r="C206" s="244"/>
      <c r="D206" s="233" t="s">
        <v>135</v>
      </c>
      <c r="E206" s="245" t="s">
        <v>1</v>
      </c>
      <c r="F206" s="246" t="s">
        <v>174</v>
      </c>
      <c r="G206" s="244"/>
      <c r="H206" s="245" t="s">
        <v>1</v>
      </c>
      <c r="I206" s="247"/>
      <c r="J206" s="244"/>
      <c r="K206" s="244"/>
      <c r="L206" s="248"/>
      <c r="M206" s="249"/>
      <c r="N206" s="250"/>
      <c r="O206" s="250"/>
      <c r="P206" s="250"/>
      <c r="Q206" s="250"/>
      <c r="R206" s="250"/>
      <c r="S206" s="250"/>
      <c r="T206" s="251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2" t="s">
        <v>135</v>
      </c>
      <c r="AU206" s="252" t="s">
        <v>89</v>
      </c>
      <c r="AV206" s="14" t="s">
        <v>87</v>
      </c>
      <c r="AW206" s="14" t="s">
        <v>34</v>
      </c>
      <c r="AX206" s="14" t="s">
        <v>79</v>
      </c>
      <c r="AY206" s="252" t="s">
        <v>126</v>
      </c>
    </row>
    <row r="207" s="13" customFormat="1">
      <c r="A207" s="13"/>
      <c r="B207" s="231"/>
      <c r="C207" s="232"/>
      <c r="D207" s="233" t="s">
        <v>135</v>
      </c>
      <c r="E207" s="234" t="s">
        <v>1</v>
      </c>
      <c r="F207" s="235" t="s">
        <v>274</v>
      </c>
      <c r="G207" s="232"/>
      <c r="H207" s="236">
        <v>126</v>
      </c>
      <c r="I207" s="237"/>
      <c r="J207" s="232"/>
      <c r="K207" s="232"/>
      <c r="L207" s="238"/>
      <c r="M207" s="239"/>
      <c r="N207" s="240"/>
      <c r="O207" s="240"/>
      <c r="P207" s="240"/>
      <c r="Q207" s="240"/>
      <c r="R207" s="240"/>
      <c r="S207" s="240"/>
      <c r="T207" s="241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2" t="s">
        <v>135</v>
      </c>
      <c r="AU207" s="242" t="s">
        <v>89</v>
      </c>
      <c r="AV207" s="13" t="s">
        <v>89</v>
      </c>
      <c r="AW207" s="13" t="s">
        <v>34</v>
      </c>
      <c r="AX207" s="13" t="s">
        <v>87</v>
      </c>
      <c r="AY207" s="242" t="s">
        <v>126</v>
      </c>
    </row>
    <row r="208" s="2" customFormat="1" ht="24.15" customHeight="1">
      <c r="A208" s="38"/>
      <c r="B208" s="39"/>
      <c r="C208" s="218" t="s">
        <v>275</v>
      </c>
      <c r="D208" s="218" t="s">
        <v>128</v>
      </c>
      <c r="E208" s="219" t="s">
        <v>276</v>
      </c>
      <c r="F208" s="220" t="s">
        <v>277</v>
      </c>
      <c r="G208" s="221" t="s">
        <v>150</v>
      </c>
      <c r="H208" s="222">
        <v>560</v>
      </c>
      <c r="I208" s="223"/>
      <c r="J208" s="224">
        <f>ROUND(I208*H208,2)</f>
        <v>0</v>
      </c>
      <c r="K208" s="220" t="s">
        <v>132</v>
      </c>
      <c r="L208" s="44"/>
      <c r="M208" s="225" t="s">
        <v>1</v>
      </c>
      <c r="N208" s="226" t="s">
        <v>44</v>
      </c>
      <c r="O208" s="91"/>
      <c r="P208" s="227">
        <f>O208*H208</f>
        <v>0</v>
      </c>
      <c r="Q208" s="227">
        <v>0.00073439999999999996</v>
      </c>
      <c r="R208" s="227">
        <f>Q208*H208</f>
        <v>0.41126399999999996</v>
      </c>
      <c r="S208" s="227">
        <v>0</v>
      </c>
      <c r="T208" s="228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29" t="s">
        <v>133</v>
      </c>
      <c r="AT208" s="229" t="s">
        <v>128</v>
      </c>
      <c r="AU208" s="229" t="s">
        <v>89</v>
      </c>
      <c r="AY208" s="17" t="s">
        <v>126</v>
      </c>
      <c r="BE208" s="230">
        <f>IF(N208="základní",J208,0)</f>
        <v>0</v>
      </c>
      <c r="BF208" s="230">
        <f>IF(N208="snížená",J208,0)</f>
        <v>0</v>
      </c>
      <c r="BG208" s="230">
        <f>IF(N208="zákl. přenesená",J208,0)</f>
        <v>0</v>
      </c>
      <c r="BH208" s="230">
        <f>IF(N208="sníž. přenesená",J208,0)</f>
        <v>0</v>
      </c>
      <c r="BI208" s="230">
        <f>IF(N208="nulová",J208,0)</f>
        <v>0</v>
      </c>
      <c r="BJ208" s="17" t="s">
        <v>87</v>
      </c>
      <c r="BK208" s="230">
        <f>ROUND(I208*H208,2)</f>
        <v>0</v>
      </c>
      <c r="BL208" s="17" t="s">
        <v>133</v>
      </c>
      <c r="BM208" s="229" t="s">
        <v>278</v>
      </c>
    </row>
    <row r="209" s="12" customFormat="1" ht="22.8" customHeight="1">
      <c r="A209" s="12"/>
      <c r="B209" s="202"/>
      <c r="C209" s="203"/>
      <c r="D209" s="204" t="s">
        <v>78</v>
      </c>
      <c r="E209" s="216" t="s">
        <v>142</v>
      </c>
      <c r="F209" s="216" t="s">
        <v>279</v>
      </c>
      <c r="G209" s="203"/>
      <c r="H209" s="203"/>
      <c r="I209" s="206"/>
      <c r="J209" s="217">
        <f>BK209</f>
        <v>0</v>
      </c>
      <c r="K209" s="203"/>
      <c r="L209" s="208"/>
      <c r="M209" s="209"/>
      <c r="N209" s="210"/>
      <c r="O209" s="210"/>
      <c r="P209" s="211">
        <f>P210</f>
        <v>0</v>
      </c>
      <c r="Q209" s="210"/>
      <c r="R209" s="211">
        <f>R210</f>
        <v>0</v>
      </c>
      <c r="S209" s="210"/>
      <c r="T209" s="212">
        <f>T210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13" t="s">
        <v>87</v>
      </c>
      <c r="AT209" s="214" t="s">
        <v>78</v>
      </c>
      <c r="AU209" s="214" t="s">
        <v>87</v>
      </c>
      <c r="AY209" s="213" t="s">
        <v>126</v>
      </c>
      <c r="BK209" s="215">
        <f>BK210</f>
        <v>0</v>
      </c>
    </row>
    <row r="210" s="2" customFormat="1" ht="24.15" customHeight="1">
      <c r="A210" s="38"/>
      <c r="B210" s="39"/>
      <c r="C210" s="218" t="s">
        <v>280</v>
      </c>
      <c r="D210" s="218" t="s">
        <v>128</v>
      </c>
      <c r="E210" s="219" t="s">
        <v>281</v>
      </c>
      <c r="F210" s="220" t="s">
        <v>282</v>
      </c>
      <c r="G210" s="221" t="s">
        <v>150</v>
      </c>
      <c r="H210" s="222">
        <v>560</v>
      </c>
      <c r="I210" s="223"/>
      <c r="J210" s="224">
        <f>ROUND(I210*H210,2)</f>
        <v>0</v>
      </c>
      <c r="K210" s="220" t="s">
        <v>132</v>
      </c>
      <c r="L210" s="44"/>
      <c r="M210" s="225" t="s">
        <v>1</v>
      </c>
      <c r="N210" s="226" t="s">
        <v>44</v>
      </c>
      <c r="O210" s="91"/>
      <c r="P210" s="227">
        <f>O210*H210</f>
        <v>0</v>
      </c>
      <c r="Q210" s="227">
        <v>0</v>
      </c>
      <c r="R210" s="227">
        <f>Q210*H210</f>
        <v>0</v>
      </c>
      <c r="S210" s="227">
        <v>0</v>
      </c>
      <c r="T210" s="228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29" t="s">
        <v>133</v>
      </c>
      <c r="AT210" s="229" t="s">
        <v>128</v>
      </c>
      <c r="AU210" s="229" t="s">
        <v>89</v>
      </c>
      <c r="AY210" s="17" t="s">
        <v>126</v>
      </c>
      <c r="BE210" s="230">
        <f>IF(N210="základní",J210,0)</f>
        <v>0</v>
      </c>
      <c r="BF210" s="230">
        <f>IF(N210="snížená",J210,0)</f>
        <v>0</v>
      </c>
      <c r="BG210" s="230">
        <f>IF(N210="zákl. přenesená",J210,0)</f>
        <v>0</v>
      </c>
      <c r="BH210" s="230">
        <f>IF(N210="sníž. přenesená",J210,0)</f>
        <v>0</v>
      </c>
      <c r="BI210" s="230">
        <f>IF(N210="nulová",J210,0)</f>
        <v>0</v>
      </c>
      <c r="BJ210" s="17" t="s">
        <v>87</v>
      </c>
      <c r="BK210" s="230">
        <f>ROUND(I210*H210,2)</f>
        <v>0</v>
      </c>
      <c r="BL210" s="17" t="s">
        <v>133</v>
      </c>
      <c r="BM210" s="229" t="s">
        <v>283</v>
      </c>
    </row>
    <row r="211" s="12" customFormat="1" ht="22.8" customHeight="1">
      <c r="A211" s="12"/>
      <c r="B211" s="202"/>
      <c r="C211" s="203"/>
      <c r="D211" s="204" t="s">
        <v>78</v>
      </c>
      <c r="E211" s="216" t="s">
        <v>133</v>
      </c>
      <c r="F211" s="216" t="s">
        <v>284</v>
      </c>
      <c r="G211" s="203"/>
      <c r="H211" s="203"/>
      <c r="I211" s="206"/>
      <c r="J211" s="217">
        <f>BK211</f>
        <v>0</v>
      </c>
      <c r="K211" s="203"/>
      <c r="L211" s="208"/>
      <c r="M211" s="209"/>
      <c r="N211" s="210"/>
      <c r="O211" s="210"/>
      <c r="P211" s="211">
        <f>SUM(P212:P228)</f>
        <v>0</v>
      </c>
      <c r="Q211" s="210"/>
      <c r="R211" s="211">
        <f>SUM(R212:R228)</f>
        <v>12.120452</v>
      </c>
      <c r="S211" s="210"/>
      <c r="T211" s="212">
        <f>SUM(T212:T228)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13" t="s">
        <v>87</v>
      </c>
      <c r="AT211" s="214" t="s">
        <v>78</v>
      </c>
      <c r="AU211" s="214" t="s">
        <v>87</v>
      </c>
      <c r="AY211" s="213" t="s">
        <v>126</v>
      </c>
      <c r="BK211" s="215">
        <f>SUM(BK212:BK228)</f>
        <v>0</v>
      </c>
    </row>
    <row r="212" s="2" customFormat="1" ht="33" customHeight="1">
      <c r="A212" s="38"/>
      <c r="B212" s="39"/>
      <c r="C212" s="218" t="s">
        <v>285</v>
      </c>
      <c r="D212" s="218" t="s">
        <v>128</v>
      </c>
      <c r="E212" s="219" t="s">
        <v>286</v>
      </c>
      <c r="F212" s="220" t="s">
        <v>287</v>
      </c>
      <c r="G212" s="221" t="s">
        <v>161</v>
      </c>
      <c r="H212" s="222">
        <v>76.480000000000004</v>
      </c>
      <c r="I212" s="223"/>
      <c r="J212" s="224">
        <f>ROUND(I212*H212,2)</f>
        <v>0</v>
      </c>
      <c r="K212" s="220" t="s">
        <v>132</v>
      </c>
      <c r="L212" s="44"/>
      <c r="M212" s="225" t="s">
        <v>1</v>
      </c>
      <c r="N212" s="226" t="s">
        <v>44</v>
      </c>
      <c r="O212" s="91"/>
      <c r="P212" s="227">
        <f>O212*H212</f>
        <v>0</v>
      </c>
      <c r="Q212" s="227">
        <v>0</v>
      </c>
      <c r="R212" s="227">
        <f>Q212*H212</f>
        <v>0</v>
      </c>
      <c r="S212" s="227">
        <v>0</v>
      </c>
      <c r="T212" s="228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29" t="s">
        <v>133</v>
      </c>
      <c r="AT212" s="229" t="s">
        <v>128</v>
      </c>
      <c r="AU212" s="229" t="s">
        <v>89</v>
      </c>
      <c r="AY212" s="17" t="s">
        <v>126</v>
      </c>
      <c r="BE212" s="230">
        <f>IF(N212="základní",J212,0)</f>
        <v>0</v>
      </c>
      <c r="BF212" s="230">
        <f>IF(N212="snížená",J212,0)</f>
        <v>0</v>
      </c>
      <c r="BG212" s="230">
        <f>IF(N212="zákl. přenesená",J212,0)</f>
        <v>0</v>
      </c>
      <c r="BH212" s="230">
        <f>IF(N212="sníž. přenesená",J212,0)</f>
        <v>0</v>
      </c>
      <c r="BI212" s="230">
        <f>IF(N212="nulová",J212,0)</f>
        <v>0</v>
      </c>
      <c r="BJ212" s="17" t="s">
        <v>87</v>
      </c>
      <c r="BK212" s="230">
        <f>ROUND(I212*H212,2)</f>
        <v>0</v>
      </c>
      <c r="BL212" s="17" t="s">
        <v>133</v>
      </c>
      <c r="BM212" s="229" t="s">
        <v>288</v>
      </c>
    </row>
    <row r="213" s="14" customFormat="1">
      <c r="A213" s="14"/>
      <c r="B213" s="243"/>
      <c r="C213" s="244"/>
      <c r="D213" s="233" t="s">
        <v>135</v>
      </c>
      <c r="E213" s="245" t="s">
        <v>1</v>
      </c>
      <c r="F213" s="246" t="s">
        <v>174</v>
      </c>
      <c r="G213" s="244"/>
      <c r="H213" s="245" t="s">
        <v>1</v>
      </c>
      <c r="I213" s="247"/>
      <c r="J213" s="244"/>
      <c r="K213" s="244"/>
      <c r="L213" s="248"/>
      <c r="M213" s="249"/>
      <c r="N213" s="250"/>
      <c r="O213" s="250"/>
      <c r="P213" s="250"/>
      <c r="Q213" s="250"/>
      <c r="R213" s="250"/>
      <c r="S213" s="250"/>
      <c r="T213" s="251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2" t="s">
        <v>135</v>
      </c>
      <c r="AU213" s="252" t="s">
        <v>89</v>
      </c>
      <c r="AV213" s="14" t="s">
        <v>87</v>
      </c>
      <c r="AW213" s="14" t="s">
        <v>34</v>
      </c>
      <c r="AX213" s="14" t="s">
        <v>79</v>
      </c>
      <c r="AY213" s="252" t="s">
        <v>126</v>
      </c>
    </row>
    <row r="214" s="14" customFormat="1">
      <c r="A214" s="14"/>
      <c r="B214" s="243"/>
      <c r="C214" s="244"/>
      <c r="D214" s="233" t="s">
        <v>135</v>
      </c>
      <c r="E214" s="245" t="s">
        <v>1</v>
      </c>
      <c r="F214" s="246" t="s">
        <v>257</v>
      </c>
      <c r="G214" s="244"/>
      <c r="H214" s="245" t="s">
        <v>1</v>
      </c>
      <c r="I214" s="247"/>
      <c r="J214" s="244"/>
      <c r="K214" s="244"/>
      <c r="L214" s="248"/>
      <c r="M214" s="249"/>
      <c r="N214" s="250"/>
      <c r="O214" s="250"/>
      <c r="P214" s="250"/>
      <c r="Q214" s="250"/>
      <c r="R214" s="250"/>
      <c r="S214" s="250"/>
      <c r="T214" s="251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2" t="s">
        <v>135</v>
      </c>
      <c r="AU214" s="252" t="s">
        <v>89</v>
      </c>
      <c r="AV214" s="14" t="s">
        <v>87</v>
      </c>
      <c r="AW214" s="14" t="s">
        <v>34</v>
      </c>
      <c r="AX214" s="14" t="s">
        <v>79</v>
      </c>
      <c r="AY214" s="252" t="s">
        <v>126</v>
      </c>
    </row>
    <row r="215" s="13" customFormat="1">
      <c r="A215" s="13"/>
      <c r="B215" s="231"/>
      <c r="C215" s="232"/>
      <c r="D215" s="233" t="s">
        <v>135</v>
      </c>
      <c r="E215" s="234" t="s">
        <v>1</v>
      </c>
      <c r="F215" s="235" t="s">
        <v>289</v>
      </c>
      <c r="G215" s="232"/>
      <c r="H215" s="236">
        <v>76.480000000000004</v>
      </c>
      <c r="I215" s="237"/>
      <c r="J215" s="232"/>
      <c r="K215" s="232"/>
      <c r="L215" s="238"/>
      <c r="M215" s="239"/>
      <c r="N215" s="240"/>
      <c r="O215" s="240"/>
      <c r="P215" s="240"/>
      <c r="Q215" s="240"/>
      <c r="R215" s="240"/>
      <c r="S215" s="240"/>
      <c r="T215" s="241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2" t="s">
        <v>135</v>
      </c>
      <c r="AU215" s="242" t="s">
        <v>89</v>
      </c>
      <c r="AV215" s="13" t="s">
        <v>89</v>
      </c>
      <c r="AW215" s="13" t="s">
        <v>34</v>
      </c>
      <c r="AX215" s="13" t="s">
        <v>87</v>
      </c>
      <c r="AY215" s="242" t="s">
        <v>126</v>
      </c>
    </row>
    <row r="216" s="2" customFormat="1" ht="24.15" customHeight="1">
      <c r="A216" s="38"/>
      <c r="B216" s="39"/>
      <c r="C216" s="218" t="s">
        <v>290</v>
      </c>
      <c r="D216" s="218" t="s">
        <v>128</v>
      </c>
      <c r="E216" s="219" t="s">
        <v>291</v>
      </c>
      <c r="F216" s="220" t="s">
        <v>292</v>
      </c>
      <c r="G216" s="221" t="s">
        <v>267</v>
      </c>
      <c r="H216" s="222">
        <v>26</v>
      </c>
      <c r="I216" s="223"/>
      <c r="J216" s="224">
        <f>ROUND(I216*H216,2)</f>
        <v>0</v>
      </c>
      <c r="K216" s="220" t="s">
        <v>132</v>
      </c>
      <c r="L216" s="44"/>
      <c r="M216" s="225" t="s">
        <v>1</v>
      </c>
      <c r="N216" s="226" t="s">
        <v>44</v>
      </c>
      <c r="O216" s="91"/>
      <c r="P216" s="227">
        <f>O216*H216</f>
        <v>0</v>
      </c>
      <c r="Q216" s="227">
        <v>0.223938</v>
      </c>
      <c r="R216" s="227">
        <f>Q216*H216</f>
        <v>5.8223880000000001</v>
      </c>
      <c r="S216" s="227">
        <v>0</v>
      </c>
      <c r="T216" s="228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29" t="s">
        <v>133</v>
      </c>
      <c r="AT216" s="229" t="s">
        <v>128</v>
      </c>
      <c r="AU216" s="229" t="s">
        <v>89</v>
      </c>
      <c r="AY216" s="17" t="s">
        <v>126</v>
      </c>
      <c r="BE216" s="230">
        <f>IF(N216="základní",J216,0)</f>
        <v>0</v>
      </c>
      <c r="BF216" s="230">
        <f>IF(N216="snížená",J216,0)</f>
        <v>0</v>
      </c>
      <c r="BG216" s="230">
        <f>IF(N216="zákl. přenesená",J216,0)</f>
        <v>0</v>
      </c>
      <c r="BH216" s="230">
        <f>IF(N216="sníž. přenesená",J216,0)</f>
        <v>0</v>
      </c>
      <c r="BI216" s="230">
        <f>IF(N216="nulová",J216,0)</f>
        <v>0</v>
      </c>
      <c r="BJ216" s="17" t="s">
        <v>87</v>
      </c>
      <c r="BK216" s="230">
        <f>ROUND(I216*H216,2)</f>
        <v>0</v>
      </c>
      <c r="BL216" s="17" t="s">
        <v>133</v>
      </c>
      <c r="BM216" s="229" t="s">
        <v>293</v>
      </c>
    </row>
    <row r="217" s="13" customFormat="1">
      <c r="A217" s="13"/>
      <c r="B217" s="231"/>
      <c r="C217" s="232"/>
      <c r="D217" s="233" t="s">
        <v>135</v>
      </c>
      <c r="E217" s="234" t="s">
        <v>1</v>
      </c>
      <c r="F217" s="235" t="s">
        <v>294</v>
      </c>
      <c r="G217" s="232"/>
      <c r="H217" s="236">
        <v>26</v>
      </c>
      <c r="I217" s="237"/>
      <c r="J217" s="232"/>
      <c r="K217" s="232"/>
      <c r="L217" s="238"/>
      <c r="M217" s="239"/>
      <c r="N217" s="240"/>
      <c r="O217" s="240"/>
      <c r="P217" s="240"/>
      <c r="Q217" s="240"/>
      <c r="R217" s="240"/>
      <c r="S217" s="240"/>
      <c r="T217" s="241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2" t="s">
        <v>135</v>
      </c>
      <c r="AU217" s="242" t="s">
        <v>89</v>
      </c>
      <c r="AV217" s="13" t="s">
        <v>89</v>
      </c>
      <c r="AW217" s="13" t="s">
        <v>34</v>
      </c>
      <c r="AX217" s="13" t="s">
        <v>87</v>
      </c>
      <c r="AY217" s="242" t="s">
        <v>126</v>
      </c>
    </row>
    <row r="218" s="2" customFormat="1" ht="24.15" customHeight="1">
      <c r="A218" s="38"/>
      <c r="B218" s="39"/>
      <c r="C218" s="264" t="s">
        <v>295</v>
      </c>
      <c r="D218" s="264" t="s">
        <v>241</v>
      </c>
      <c r="E218" s="265" t="s">
        <v>296</v>
      </c>
      <c r="F218" s="266" t="s">
        <v>297</v>
      </c>
      <c r="G218" s="267" t="s">
        <v>267</v>
      </c>
      <c r="H218" s="268">
        <v>1</v>
      </c>
      <c r="I218" s="269"/>
      <c r="J218" s="270">
        <f>ROUND(I218*H218,2)</f>
        <v>0</v>
      </c>
      <c r="K218" s="266" t="s">
        <v>132</v>
      </c>
      <c r="L218" s="271"/>
      <c r="M218" s="272" t="s">
        <v>1</v>
      </c>
      <c r="N218" s="273" t="s">
        <v>44</v>
      </c>
      <c r="O218" s="91"/>
      <c r="P218" s="227">
        <f>O218*H218</f>
        <v>0</v>
      </c>
      <c r="Q218" s="227">
        <v>0.028000000000000001</v>
      </c>
      <c r="R218" s="227">
        <f>Q218*H218</f>
        <v>0.028000000000000001</v>
      </c>
      <c r="S218" s="227">
        <v>0</v>
      </c>
      <c r="T218" s="228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29" t="s">
        <v>170</v>
      </c>
      <c r="AT218" s="229" t="s">
        <v>241</v>
      </c>
      <c r="AU218" s="229" t="s">
        <v>89</v>
      </c>
      <c r="AY218" s="17" t="s">
        <v>126</v>
      </c>
      <c r="BE218" s="230">
        <f>IF(N218="základní",J218,0)</f>
        <v>0</v>
      </c>
      <c r="BF218" s="230">
        <f>IF(N218="snížená",J218,0)</f>
        <v>0</v>
      </c>
      <c r="BG218" s="230">
        <f>IF(N218="zákl. přenesená",J218,0)</f>
        <v>0</v>
      </c>
      <c r="BH218" s="230">
        <f>IF(N218="sníž. přenesená",J218,0)</f>
        <v>0</v>
      </c>
      <c r="BI218" s="230">
        <f>IF(N218="nulová",J218,0)</f>
        <v>0</v>
      </c>
      <c r="BJ218" s="17" t="s">
        <v>87</v>
      </c>
      <c r="BK218" s="230">
        <f>ROUND(I218*H218,2)</f>
        <v>0</v>
      </c>
      <c r="BL218" s="17" t="s">
        <v>133</v>
      </c>
      <c r="BM218" s="229" t="s">
        <v>298</v>
      </c>
    </row>
    <row r="219" s="2" customFormat="1" ht="24.15" customHeight="1">
      <c r="A219" s="38"/>
      <c r="B219" s="39"/>
      <c r="C219" s="264" t="s">
        <v>299</v>
      </c>
      <c r="D219" s="264" t="s">
        <v>241</v>
      </c>
      <c r="E219" s="265" t="s">
        <v>300</v>
      </c>
      <c r="F219" s="266" t="s">
        <v>301</v>
      </c>
      <c r="G219" s="267" t="s">
        <v>267</v>
      </c>
      <c r="H219" s="268">
        <v>5</v>
      </c>
      <c r="I219" s="269"/>
      <c r="J219" s="270">
        <f>ROUND(I219*H219,2)</f>
        <v>0</v>
      </c>
      <c r="K219" s="266" t="s">
        <v>132</v>
      </c>
      <c r="L219" s="271"/>
      <c r="M219" s="272" t="s">
        <v>1</v>
      </c>
      <c r="N219" s="273" t="s">
        <v>44</v>
      </c>
      <c r="O219" s="91"/>
      <c r="P219" s="227">
        <f>O219*H219</f>
        <v>0</v>
      </c>
      <c r="Q219" s="227">
        <v>0.040000000000000001</v>
      </c>
      <c r="R219" s="227">
        <f>Q219*H219</f>
        <v>0.20000000000000001</v>
      </c>
      <c r="S219" s="227">
        <v>0</v>
      </c>
      <c r="T219" s="228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29" t="s">
        <v>170</v>
      </c>
      <c r="AT219" s="229" t="s">
        <v>241</v>
      </c>
      <c r="AU219" s="229" t="s">
        <v>89</v>
      </c>
      <c r="AY219" s="17" t="s">
        <v>126</v>
      </c>
      <c r="BE219" s="230">
        <f>IF(N219="základní",J219,0)</f>
        <v>0</v>
      </c>
      <c r="BF219" s="230">
        <f>IF(N219="snížená",J219,0)</f>
        <v>0</v>
      </c>
      <c r="BG219" s="230">
        <f>IF(N219="zákl. přenesená",J219,0)</f>
        <v>0</v>
      </c>
      <c r="BH219" s="230">
        <f>IF(N219="sníž. přenesená",J219,0)</f>
        <v>0</v>
      </c>
      <c r="BI219" s="230">
        <f>IF(N219="nulová",J219,0)</f>
        <v>0</v>
      </c>
      <c r="BJ219" s="17" t="s">
        <v>87</v>
      </c>
      <c r="BK219" s="230">
        <f>ROUND(I219*H219,2)</f>
        <v>0</v>
      </c>
      <c r="BL219" s="17" t="s">
        <v>133</v>
      </c>
      <c r="BM219" s="229" t="s">
        <v>302</v>
      </c>
    </row>
    <row r="220" s="2" customFormat="1" ht="24.15" customHeight="1">
      <c r="A220" s="38"/>
      <c r="B220" s="39"/>
      <c r="C220" s="264" t="s">
        <v>303</v>
      </c>
      <c r="D220" s="264" t="s">
        <v>241</v>
      </c>
      <c r="E220" s="265" t="s">
        <v>304</v>
      </c>
      <c r="F220" s="266" t="s">
        <v>305</v>
      </c>
      <c r="G220" s="267" t="s">
        <v>267</v>
      </c>
      <c r="H220" s="268">
        <v>10</v>
      </c>
      <c r="I220" s="269"/>
      <c r="J220" s="270">
        <f>ROUND(I220*H220,2)</f>
        <v>0</v>
      </c>
      <c r="K220" s="266" t="s">
        <v>132</v>
      </c>
      <c r="L220" s="271"/>
      <c r="M220" s="272" t="s">
        <v>1</v>
      </c>
      <c r="N220" s="273" t="s">
        <v>44</v>
      </c>
      <c r="O220" s="91"/>
      <c r="P220" s="227">
        <f>O220*H220</f>
        <v>0</v>
      </c>
      <c r="Q220" s="227">
        <v>0.050999999999999997</v>
      </c>
      <c r="R220" s="227">
        <f>Q220*H220</f>
        <v>0.51000000000000001</v>
      </c>
      <c r="S220" s="227">
        <v>0</v>
      </c>
      <c r="T220" s="228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29" t="s">
        <v>170</v>
      </c>
      <c r="AT220" s="229" t="s">
        <v>241</v>
      </c>
      <c r="AU220" s="229" t="s">
        <v>89</v>
      </c>
      <c r="AY220" s="17" t="s">
        <v>126</v>
      </c>
      <c r="BE220" s="230">
        <f>IF(N220="základní",J220,0)</f>
        <v>0</v>
      </c>
      <c r="BF220" s="230">
        <f>IF(N220="snížená",J220,0)</f>
        <v>0</v>
      </c>
      <c r="BG220" s="230">
        <f>IF(N220="zákl. přenesená",J220,0)</f>
        <v>0</v>
      </c>
      <c r="BH220" s="230">
        <f>IF(N220="sníž. přenesená",J220,0)</f>
        <v>0</v>
      </c>
      <c r="BI220" s="230">
        <f>IF(N220="nulová",J220,0)</f>
        <v>0</v>
      </c>
      <c r="BJ220" s="17" t="s">
        <v>87</v>
      </c>
      <c r="BK220" s="230">
        <f>ROUND(I220*H220,2)</f>
        <v>0</v>
      </c>
      <c r="BL220" s="17" t="s">
        <v>133</v>
      </c>
      <c r="BM220" s="229" t="s">
        <v>306</v>
      </c>
    </row>
    <row r="221" s="2" customFormat="1" ht="24.15" customHeight="1">
      <c r="A221" s="38"/>
      <c r="B221" s="39"/>
      <c r="C221" s="264" t="s">
        <v>307</v>
      </c>
      <c r="D221" s="264" t="s">
        <v>241</v>
      </c>
      <c r="E221" s="265" t="s">
        <v>308</v>
      </c>
      <c r="F221" s="266" t="s">
        <v>309</v>
      </c>
      <c r="G221" s="267" t="s">
        <v>267</v>
      </c>
      <c r="H221" s="268">
        <v>10</v>
      </c>
      <c r="I221" s="269"/>
      <c r="J221" s="270">
        <f>ROUND(I221*H221,2)</f>
        <v>0</v>
      </c>
      <c r="K221" s="266" t="s">
        <v>132</v>
      </c>
      <c r="L221" s="271"/>
      <c r="M221" s="272" t="s">
        <v>1</v>
      </c>
      <c r="N221" s="273" t="s">
        <v>44</v>
      </c>
      <c r="O221" s="91"/>
      <c r="P221" s="227">
        <f>O221*H221</f>
        <v>0</v>
      </c>
      <c r="Q221" s="227">
        <v>0.068000000000000005</v>
      </c>
      <c r="R221" s="227">
        <f>Q221*H221</f>
        <v>0.68000000000000005</v>
      </c>
      <c r="S221" s="227">
        <v>0</v>
      </c>
      <c r="T221" s="228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29" t="s">
        <v>170</v>
      </c>
      <c r="AT221" s="229" t="s">
        <v>241</v>
      </c>
      <c r="AU221" s="229" t="s">
        <v>89</v>
      </c>
      <c r="AY221" s="17" t="s">
        <v>126</v>
      </c>
      <c r="BE221" s="230">
        <f>IF(N221="základní",J221,0)</f>
        <v>0</v>
      </c>
      <c r="BF221" s="230">
        <f>IF(N221="snížená",J221,0)</f>
        <v>0</v>
      </c>
      <c r="BG221" s="230">
        <f>IF(N221="zákl. přenesená",J221,0)</f>
        <v>0</v>
      </c>
      <c r="BH221" s="230">
        <f>IF(N221="sníž. přenesená",J221,0)</f>
        <v>0</v>
      </c>
      <c r="BI221" s="230">
        <f>IF(N221="nulová",J221,0)</f>
        <v>0</v>
      </c>
      <c r="BJ221" s="17" t="s">
        <v>87</v>
      </c>
      <c r="BK221" s="230">
        <f>ROUND(I221*H221,2)</f>
        <v>0</v>
      </c>
      <c r="BL221" s="17" t="s">
        <v>133</v>
      </c>
      <c r="BM221" s="229" t="s">
        <v>310</v>
      </c>
    </row>
    <row r="222" s="2" customFormat="1" ht="33" customHeight="1">
      <c r="A222" s="38"/>
      <c r="B222" s="39"/>
      <c r="C222" s="218" t="s">
        <v>311</v>
      </c>
      <c r="D222" s="218" t="s">
        <v>128</v>
      </c>
      <c r="E222" s="219" t="s">
        <v>312</v>
      </c>
      <c r="F222" s="220" t="s">
        <v>313</v>
      </c>
      <c r="G222" s="221" t="s">
        <v>267</v>
      </c>
      <c r="H222" s="222">
        <v>3</v>
      </c>
      <c r="I222" s="223"/>
      <c r="J222" s="224">
        <f>ROUND(I222*H222,2)</f>
        <v>0</v>
      </c>
      <c r="K222" s="220" t="s">
        <v>132</v>
      </c>
      <c r="L222" s="44"/>
      <c r="M222" s="225" t="s">
        <v>1</v>
      </c>
      <c r="N222" s="226" t="s">
        <v>44</v>
      </c>
      <c r="O222" s="91"/>
      <c r="P222" s="227">
        <f>O222*H222</f>
        <v>0</v>
      </c>
      <c r="Q222" s="227">
        <v>0.223938</v>
      </c>
      <c r="R222" s="227">
        <f>Q222*H222</f>
        <v>0.67181400000000002</v>
      </c>
      <c r="S222" s="227">
        <v>0</v>
      </c>
      <c r="T222" s="228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29" t="s">
        <v>133</v>
      </c>
      <c r="AT222" s="229" t="s">
        <v>128</v>
      </c>
      <c r="AU222" s="229" t="s">
        <v>89</v>
      </c>
      <c r="AY222" s="17" t="s">
        <v>126</v>
      </c>
      <c r="BE222" s="230">
        <f>IF(N222="základní",J222,0)</f>
        <v>0</v>
      </c>
      <c r="BF222" s="230">
        <f>IF(N222="snížená",J222,0)</f>
        <v>0</v>
      </c>
      <c r="BG222" s="230">
        <f>IF(N222="zákl. přenesená",J222,0)</f>
        <v>0</v>
      </c>
      <c r="BH222" s="230">
        <f>IF(N222="sníž. přenesená",J222,0)</f>
        <v>0</v>
      </c>
      <c r="BI222" s="230">
        <f>IF(N222="nulová",J222,0)</f>
        <v>0</v>
      </c>
      <c r="BJ222" s="17" t="s">
        <v>87</v>
      </c>
      <c r="BK222" s="230">
        <f>ROUND(I222*H222,2)</f>
        <v>0</v>
      </c>
      <c r="BL222" s="17" t="s">
        <v>133</v>
      </c>
      <c r="BM222" s="229" t="s">
        <v>314</v>
      </c>
    </row>
    <row r="223" s="2" customFormat="1" ht="24.15" customHeight="1">
      <c r="A223" s="38"/>
      <c r="B223" s="39"/>
      <c r="C223" s="264" t="s">
        <v>315</v>
      </c>
      <c r="D223" s="264" t="s">
        <v>241</v>
      </c>
      <c r="E223" s="265" t="s">
        <v>316</v>
      </c>
      <c r="F223" s="266" t="s">
        <v>317</v>
      </c>
      <c r="G223" s="267" t="s">
        <v>267</v>
      </c>
      <c r="H223" s="268">
        <v>3</v>
      </c>
      <c r="I223" s="269"/>
      <c r="J223" s="270">
        <f>ROUND(I223*H223,2)</f>
        <v>0</v>
      </c>
      <c r="K223" s="266" t="s">
        <v>132</v>
      </c>
      <c r="L223" s="271"/>
      <c r="M223" s="272" t="s">
        <v>1</v>
      </c>
      <c r="N223" s="273" t="s">
        <v>44</v>
      </c>
      <c r="O223" s="91"/>
      <c r="P223" s="227">
        <f>O223*H223</f>
        <v>0</v>
      </c>
      <c r="Q223" s="227">
        <v>0.081000000000000003</v>
      </c>
      <c r="R223" s="227">
        <f>Q223*H223</f>
        <v>0.24299999999999999</v>
      </c>
      <c r="S223" s="227">
        <v>0</v>
      </c>
      <c r="T223" s="228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29" t="s">
        <v>170</v>
      </c>
      <c r="AT223" s="229" t="s">
        <v>241</v>
      </c>
      <c r="AU223" s="229" t="s">
        <v>89</v>
      </c>
      <c r="AY223" s="17" t="s">
        <v>126</v>
      </c>
      <c r="BE223" s="230">
        <f>IF(N223="základní",J223,0)</f>
        <v>0</v>
      </c>
      <c r="BF223" s="230">
        <f>IF(N223="snížená",J223,0)</f>
        <v>0</v>
      </c>
      <c r="BG223" s="230">
        <f>IF(N223="zákl. přenesená",J223,0)</f>
        <v>0</v>
      </c>
      <c r="BH223" s="230">
        <f>IF(N223="sníž. přenesená",J223,0)</f>
        <v>0</v>
      </c>
      <c r="BI223" s="230">
        <f>IF(N223="nulová",J223,0)</f>
        <v>0</v>
      </c>
      <c r="BJ223" s="17" t="s">
        <v>87</v>
      </c>
      <c r="BK223" s="230">
        <f>ROUND(I223*H223,2)</f>
        <v>0</v>
      </c>
      <c r="BL223" s="17" t="s">
        <v>133</v>
      </c>
      <c r="BM223" s="229" t="s">
        <v>318</v>
      </c>
    </row>
    <row r="224" s="2" customFormat="1" ht="37.8" customHeight="1">
      <c r="A224" s="38"/>
      <c r="B224" s="39"/>
      <c r="C224" s="218" t="s">
        <v>319</v>
      </c>
      <c r="D224" s="218" t="s">
        <v>128</v>
      </c>
      <c r="E224" s="219" t="s">
        <v>320</v>
      </c>
      <c r="F224" s="220" t="s">
        <v>321</v>
      </c>
      <c r="G224" s="221" t="s">
        <v>161</v>
      </c>
      <c r="H224" s="222">
        <v>5.0999999999999996</v>
      </c>
      <c r="I224" s="223"/>
      <c r="J224" s="224">
        <f>ROUND(I224*H224,2)</f>
        <v>0</v>
      </c>
      <c r="K224" s="220" t="s">
        <v>132</v>
      </c>
      <c r="L224" s="44"/>
      <c r="M224" s="225" t="s">
        <v>1</v>
      </c>
      <c r="N224" s="226" t="s">
        <v>44</v>
      </c>
      <c r="O224" s="91"/>
      <c r="P224" s="227">
        <f>O224*H224</f>
        <v>0</v>
      </c>
      <c r="Q224" s="227">
        <v>0</v>
      </c>
      <c r="R224" s="227">
        <f>Q224*H224</f>
        <v>0</v>
      </c>
      <c r="S224" s="227">
        <v>0</v>
      </c>
      <c r="T224" s="228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29" t="s">
        <v>133</v>
      </c>
      <c r="AT224" s="229" t="s">
        <v>128</v>
      </c>
      <c r="AU224" s="229" t="s">
        <v>89</v>
      </c>
      <c r="AY224" s="17" t="s">
        <v>126</v>
      </c>
      <c r="BE224" s="230">
        <f>IF(N224="základní",J224,0)</f>
        <v>0</v>
      </c>
      <c r="BF224" s="230">
        <f>IF(N224="snížená",J224,0)</f>
        <v>0</v>
      </c>
      <c r="BG224" s="230">
        <f>IF(N224="zákl. přenesená",J224,0)</f>
        <v>0</v>
      </c>
      <c r="BH224" s="230">
        <f>IF(N224="sníž. přenesená",J224,0)</f>
        <v>0</v>
      </c>
      <c r="BI224" s="230">
        <f>IF(N224="nulová",J224,0)</f>
        <v>0</v>
      </c>
      <c r="BJ224" s="17" t="s">
        <v>87</v>
      </c>
      <c r="BK224" s="230">
        <f>ROUND(I224*H224,2)</f>
        <v>0</v>
      </c>
      <c r="BL224" s="17" t="s">
        <v>133</v>
      </c>
      <c r="BM224" s="229" t="s">
        <v>322</v>
      </c>
    </row>
    <row r="225" s="14" customFormat="1">
      <c r="A225" s="14"/>
      <c r="B225" s="243"/>
      <c r="C225" s="244"/>
      <c r="D225" s="233" t="s">
        <v>135</v>
      </c>
      <c r="E225" s="245" t="s">
        <v>1</v>
      </c>
      <c r="F225" s="246" t="s">
        <v>174</v>
      </c>
      <c r="G225" s="244"/>
      <c r="H225" s="245" t="s">
        <v>1</v>
      </c>
      <c r="I225" s="247"/>
      <c r="J225" s="244"/>
      <c r="K225" s="244"/>
      <c r="L225" s="248"/>
      <c r="M225" s="249"/>
      <c r="N225" s="250"/>
      <c r="O225" s="250"/>
      <c r="P225" s="250"/>
      <c r="Q225" s="250"/>
      <c r="R225" s="250"/>
      <c r="S225" s="250"/>
      <c r="T225" s="251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2" t="s">
        <v>135</v>
      </c>
      <c r="AU225" s="252" t="s">
        <v>89</v>
      </c>
      <c r="AV225" s="14" t="s">
        <v>87</v>
      </c>
      <c r="AW225" s="14" t="s">
        <v>34</v>
      </c>
      <c r="AX225" s="14" t="s">
        <v>79</v>
      </c>
      <c r="AY225" s="252" t="s">
        <v>126</v>
      </c>
    </row>
    <row r="226" s="13" customFormat="1">
      <c r="A226" s="13"/>
      <c r="B226" s="231"/>
      <c r="C226" s="232"/>
      <c r="D226" s="233" t="s">
        <v>135</v>
      </c>
      <c r="E226" s="234" t="s">
        <v>1</v>
      </c>
      <c r="F226" s="235" t="s">
        <v>323</v>
      </c>
      <c r="G226" s="232"/>
      <c r="H226" s="236">
        <v>5.0999999999999996</v>
      </c>
      <c r="I226" s="237"/>
      <c r="J226" s="232"/>
      <c r="K226" s="232"/>
      <c r="L226" s="238"/>
      <c r="M226" s="239"/>
      <c r="N226" s="240"/>
      <c r="O226" s="240"/>
      <c r="P226" s="240"/>
      <c r="Q226" s="240"/>
      <c r="R226" s="240"/>
      <c r="S226" s="240"/>
      <c r="T226" s="241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2" t="s">
        <v>135</v>
      </c>
      <c r="AU226" s="242" t="s">
        <v>89</v>
      </c>
      <c r="AV226" s="13" t="s">
        <v>89</v>
      </c>
      <c r="AW226" s="13" t="s">
        <v>34</v>
      </c>
      <c r="AX226" s="13" t="s">
        <v>87</v>
      </c>
      <c r="AY226" s="242" t="s">
        <v>126</v>
      </c>
    </row>
    <row r="227" s="2" customFormat="1" ht="55.5" customHeight="1">
      <c r="A227" s="38"/>
      <c r="B227" s="39"/>
      <c r="C227" s="218" t="s">
        <v>324</v>
      </c>
      <c r="D227" s="218" t="s">
        <v>128</v>
      </c>
      <c r="E227" s="219" t="s">
        <v>325</v>
      </c>
      <c r="F227" s="220" t="s">
        <v>326</v>
      </c>
      <c r="G227" s="221" t="s">
        <v>131</v>
      </c>
      <c r="H227" s="222">
        <v>5</v>
      </c>
      <c r="I227" s="223"/>
      <c r="J227" s="224">
        <f>ROUND(I227*H227,2)</f>
        <v>0</v>
      </c>
      <c r="K227" s="220" t="s">
        <v>1</v>
      </c>
      <c r="L227" s="44"/>
      <c r="M227" s="225" t="s">
        <v>1</v>
      </c>
      <c r="N227" s="226" t="s">
        <v>44</v>
      </c>
      <c r="O227" s="91"/>
      <c r="P227" s="227">
        <f>O227*H227</f>
        <v>0</v>
      </c>
      <c r="Q227" s="227">
        <v>0.79305000000000003</v>
      </c>
      <c r="R227" s="227">
        <f>Q227*H227</f>
        <v>3.9652500000000002</v>
      </c>
      <c r="S227" s="227">
        <v>0</v>
      </c>
      <c r="T227" s="228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29" t="s">
        <v>133</v>
      </c>
      <c r="AT227" s="229" t="s">
        <v>128</v>
      </c>
      <c r="AU227" s="229" t="s">
        <v>89</v>
      </c>
      <c r="AY227" s="17" t="s">
        <v>126</v>
      </c>
      <c r="BE227" s="230">
        <f>IF(N227="základní",J227,0)</f>
        <v>0</v>
      </c>
      <c r="BF227" s="230">
        <f>IF(N227="snížená",J227,0)</f>
        <v>0</v>
      </c>
      <c r="BG227" s="230">
        <f>IF(N227="zákl. přenesená",J227,0)</f>
        <v>0</v>
      </c>
      <c r="BH227" s="230">
        <f>IF(N227="sníž. přenesená",J227,0)</f>
        <v>0</v>
      </c>
      <c r="BI227" s="230">
        <f>IF(N227="nulová",J227,0)</f>
        <v>0</v>
      </c>
      <c r="BJ227" s="17" t="s">
        <v>87</v>
      </c>
      <c r="BK227" s="230">
        <f>ROUND(I227*H227,2)</f>
        <v>0</v>
      </c>
      <c r="BL227" s="17" t="s">
        <v>133</v>
      </c>
      <c r="BM227" s="229" t="s">
        <v>327</v>
      </c>
    </row>
    <row r="228" s="13" customFormat="1">
      <c r="A228" s="13"/>
      <c r="B228" s="231"/>
      <c r="C228" s="232"/>
      <c r="D228" s="233" t="s">
        <v>135</v>
      </c>
      <c r="E228" s="234" t="s">
        <v>1</v>
      </c>
      <c r="F228" s="235" t="s">
        <v>328</v>
      </c>
      <c r="G228" s="232"/>
      <c r="H228" s="236">
        <v>5</v>
      </c>
      <c r="I228" s="237"/>
      <c r="J228" s="232"/>
      <c r="K228" s="232"/>
      <c r="L228" s="238"/>
      <c r="M228" s="239"/>
      <c r="N228" s="240"/>
      <c r="O228" s="240"/>
      <c r="P228" s="240"/>
      <c r="Q228" s="240"/>
      <c r="R228" s="240"/>
      <c r="S228" s="240"/>
      <c r="T228" s="241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2" t="s">
        <v>135</v>
      </c>
      <c r="AU228" s="242" t="s">
        <v>89</v>
      </c>
      <c r="AV228" s="13" t="s">
        <v>89</v>
      </c>
      <c r="AW228" s="13" t="s">
        <v>34</v>
      </c>
      <c r="AX228" s="13" t="s">
        <v>87</v>
      </c>
      <c r="AY228" s="242" t="s">
        <v>126</v>
      </c>
    </row>
    <row r="229" s="12" customFormat="1" ht="22.8" customHeight="1">
      <c r="A229" s="12"/>
      <c r="B229" s="202"/>
      <c r="C229" s="203"/>
      <c r="D229" s="204" t="s">
        <v>78</v>
      </c>
      <c r="E229" s="216" t="s">
        <v>153</v>
      </c>
      <c r="F229" s="216" t="s">
        <v>329</v>
      </c>
      <c r="G229" s="203"/>
      <c r="H229" s="203"/>
      <c r="I229" s="206"/>
      <c r="J229" s="217">
        <f>BK229</f>
        <v>0</v>
      </c>
      <c r="K229" s="203"/>
      <c r="L229" s="208"/>
      <c r="M229" s="209"/>
      <c r="N229" s="210"/>
      <c r="O229" s="210"/>
      <c r="P229" s="211">
        <f>SUM(P230:P232)</f>
        <v>0</v>
      </c>
      <c r="Q229" s="210"/>
      <c r="R229" s="211">
        <f>SUM(R230:R232)</f>
        <v>0</v>
      </c>
      <c r="S229" s="210"/>
      <c r="T229" s="212">
        <f>SUM(T230:T232)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13" t="s">
        <v>87</v>
      </c>
      <c r="AT229" s="214" t="s">
        <v>78</v>
      </c>
      <c r="AU229" s="214" t="s">
        <v>87</v>
      </c>
      <c r="AY229" s="213" t="s">
        <v>126</v>
      </c>
      <c r="BK229" s="215">
        <f>SUM(BK230:BK232)</f>
        <v>0</v>
      </c>
    </row>
    <row r="230" s="2" customFormat="1" ht="33" customHeight="1">
      <c r="A230" s="38"/>
      <c r="B230" s="39"/>
      <c r="C230" s="218" t="s">
        <v>330</v>
      </c>
      <c r="D230" s="218" t="s">
        <v>128</v>
      </c>
      <c r="E230" s="219" t="s">
        <v>331</v>
      </c>
      <c r="F230" s="220" t="s">
        <v>332</v>
      </c>
      <c r="G230" s="221" t="s">
        <v>131</v>
      </c>
      <c r="H230" s="222">
        <v>804</v>
      </c>
      <c r="I230" s="223"/>
      <c r="J230" s="224">
        <f>ROUND(I230*H230,2)</f>
        <v>0</v>
      </c>
      <c r="K230" s="220" t="s">
        <v>132</v>
      </c>
      <c r="L230" s="44"/>
      <c r="M230" s="225" t="s">
        <v>1</v>
      </c>
      <c r="N230" s="226" t="s">
        <v>44</v>
      </c>
      <c r="O230" s="91"/>
      <c r="P230" s="227">
        <f>O230*H230</f>
        <v>0</v>
      </c>
      <c r="Q230" s="227">
        <v>0</v>
      </c>
      <c r="R230" s="227">
        <f>Q230*H230</f>
        <v>0</v>
      </c>
      <c r="S230" s="227">
        <v>0</v>
      </c>
      <c r="T230" s="228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29" t="s">
        <v>133</v>
      </c>
      <c r="AT230" s="229" t="s">
        <v>128</v>
      </c>
      <c r="AU230" s="229" t="s">
        <v>89</v>
      </c>
      <c r="AY230" s="17" t="s">
        <v>126</v>
      </c>
      <c r="BE230" s="230">
        <f>IF(N230="základní",J230,0)</f>
        <v>0</v>
      </c>
      <c r="BF230" s="230">
        <f>IF(N230="snížená",J230,0)</f>
        <v>0</v>
      </c>
      <c r="BG230" s="230">
        <f>IF(N230="zákl. přenesená",J230,0)</f>
        <v>0</v>
      </c>
      <c r="BH230" s="230">
        <f>IF(N230="sníž. přenesená",J230,0)</f>
        <v>0</v>
      </c>
      <c r="BI230" s="230">
        <f>IF(N230="nulová",J230,0)</f>
        <v>0</v>
      </c>
      <c r="BJ230" s="17" t="s">
        <v>87</v>
      </c>
      <c r="BK230" s="230">
        <f>ROUND(I230*H230,2)</f>
        <v>0</v>
      </c>
      <c r="BL230" s="17" t="s">
        <v>133</v>
      </c>
      <c r="BM230" s="229" t="s">
        <v>333</v>
      </c>
    </row>
    <row r="231" s="14" customFormat="1">
      <c r="A231" s="14"/>
      <c r="B231" s="243"/>
      <c r="C231" s="244"/>
      <c r="D231" s="233" t="s">
        <v>135</v>
      </c>
      <c r="E231" s="245" t="s">
        <v>1</v>
      </c>
      <c r="F231" s="246" t="s">
        <v>334</v>
      </c>
      <c r="G231" s="244"/>
      <c r="H231" s="245" t="s">
        <v>1</v>
      </c>
      <c r="I231" s="247"/>
      <c r="J231" s="244"/>
      <c r="K231" s="244"/>
      <c r="L231" s="248"/>
      <c r="M231" s="249"/>
      <c r="N231" s="250"/>
      <c r="O231" s="250"/>
      <c r="P231" s="250"/>
      <c r="Q231" s="250"/>
      <c r="R231" s="250"/>
      <c r="S231" s="250"/>
      <c r="T231" s="251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2" t="s">
        <v>135</v>
      </c>
      <c r="AU231" s="252" t="s">
        <v>89</v>
      </c>
      <c r="AV231" s="14" t="s">
        <v>87</v>
      </c>
      <c r="AW231" s="14" t="s">
        <v>34</v>
      </c>
      <c r="AX231" s="14" t="s">
        <v>79</v>
      </c>
      <c r="AY231" s="252" t="s">
        <v>126</v>
      </c>
    </row>
    <row r="232" s="13" customFormat="1">
      <c r="A232" s="13"/>
      <c r="B232" s="231"/>
      <c r="C232" s="232"/>
      <c r="D232" s="233" t="s">
        <v>135</v>
      </c>
      <c r="E232" s="234" t="s">
        <v>1</v>
      </c>
      <c r="F232" s="235" t="s">
        <v>335</v>
      </c>
      <c r="G232" s="232"/>
      <c r="H232" s="236">
        <v>804</v>
      </c>
      <c r="I232" s="237"/>
      <c r="J232" s="232"/>
      <c r="K232" s="232"/>
      <c r="L232" s="238"/>
      <c r="M232" s="239"/>
      <c r="N232" s="240"/>
      <c r="O232" s="240"/>
      <c r="P232" s="240"/>
      <c r="Q232" s="240"/>
      <c r="R232" s="240"/>
      <c r="S232" s="240"/>
      <c r="T232" s="241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2" t="s">
        <v>135</v>
      </c>
      <c r="AU232" s="242" t="s">
        <v>89</v>
      </c>
      <c r="AV232" s="13" t="s">
        <v>89</v>
      </c>
      <c r="AW232" s="13" t="s">
        <v>34</v>
      </c>
      <c r="AX232" s="13" t="s">
        <v>87</v>
      </c>
      <c r="AY232" s="242" t="s">
        <v>126</v>
      </c>
    </row>
    <row r="233" s="12" customFormat="1" ht="22.8" customHeight="1">
      <c r="A233" s="12"/>
      <c r="B233" s="202"/>
      <c r="C233" s="203"/>
      <c r="D233" s="204" t="s">
        <v>78</v>
      </c>
      <c r="E233" s="216" t="s">
        <v>170</v>
      </c>
      <c r="F233" s="216" t="s">
        <v>336</v>
      </c>
      <c r="G233" s="203"/>
      <c r="H233" s="203"/>
      <c r="I233" s="206"/>
      <c r="J233" s="217">
        <f>BK233</f>
        <v>0</v>
      </c>
      <c r="K233" s="203"/>
      <c r="L233" s="208"/>
      <c r="M233" s="209"/>
      <c r="N233" s="210"/>
      <c r="O233" s="210"/>
      <c r="P233" s="211">
        <f>SUM(P234:P275)</f>
        <v>0</v>
      </c>
      <c r="Q233" s="210"/>
      <c r="R233" s="211">
        <f>SUM(R234:R275)</f>
        <v>84.418909150000005</v>
      </c>
      <c r="S233" s="210"/>
      <c r="T233" s="212">
        <f>SUM(T234:T275)</f>
        <v>331.44031999999999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213" t="s">
        <v>87</v>
      </c>
      <c r="AT233" s="214" t="s">
        <v>78</v>
      </c>
      <c r="AU233" s="214" t="s">
        <v>87</v>
      </c>
      <c r="AY233" s="213" t="s">
        <v>126</v>
      </c>
      <c r="BK233" s="215">
        <f>SUM(BK234:BK275)</f>
        <v>0</v>
      </c>
    </row>
    <row r="234" s="2" customFormat="1" ht="24.15" customHeight="1">
      <c r="A234" s="38"/>
      <c r="B234" s="39"/>
      <c r="C234" s="218" t="s">
        <v>337</v>
      </c>
      <c r="D234" s="218" t="s">
        <v>128</v>
      </c>
      <c r="E234" s="219" t="s">
        <v>338</v>
      </c>
      <c r="F234" s="220" t="s">
        <v>339</v>
      </c>
      <c r="G234" s="221" t="s">
        <v>150</v>
      </c>
      <c r="H234" s="222">
        <v>450</v>
      </c>
      <c r="I234" s="223"/>
      <c r="J234" s="224">
        <f>ROUND(I234*H234,2)</f>
        <v>0</v>
      </c>
      <c r="K234" s="220" t="s">
        <v>132</v>
      </c>
      <c r="L234" s="44"/>
      <c r="M234" s="225" t="s">
        <v>1</v>
      </c>
      <c r="N234" s="226" t="s">
        <v>44</v>
      </c>
      <c r="O234" s="91"/>
      <c r="P234" s="227">
        <f>O234*H234</f>
        <v>0</v>
      </c>
      <c r="Q234" s="227">
        <v>0</v>
      </c>
      <c r="R234" s="227">
        <f>Q234*H234</f>
        <v>0</v>
      </c>
      <c r="S234" s="227">
        <v>0.69999999999999996</v>
      </c>
      <c r="T234" s="228">
        <f>S234*H234</f>
        <v>315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29" t="s">
        <v>133</v>
      </c>
      <c r="AT234" s="229" t="s">
        <v>128</v>
      </c>
      <c r="AU234" s="229" t="s">
        <v>89</v>
      </c>
      <c r="AY234" s="17" t="s">
        <v>126</v>
      </c>
      <c r="BE234" s="230">
        <f>IF(N234="základní",J234,0)</f>
        <v>0</v>
      </c>
      <c r="BF234" s="230">
        <f>IF(N234="snížená",J234,0)</f>
        <v>0</v>
      </c>
      <c r="BG234" s="230">
        <f>IF(N234="zákl. přenesená",J234,0)</f>
        <v>0</v>
      </c>
      <c r="BH234" s="230">
        <f>IF(N234="sníž. přenesená",J234,0)</f>
        <v>0</v>
      </c>
      <c r="BI234" s="230">
        <f>IF(N234="nulová",J234,0)</f>
        <v>0</v>
      </c>
      <c r="BJ234" s="17" t="s">
        <v>87</v>
      </c>
      <c r="BK234" s="230">
        <f>ROUND(I234*H234,2)</f>
        <v>0</v>
      </c>
      <c r="BL234" s="17" t="s">
        <v>133</v>
      </c>
      <c r="BM234" s="229" t="s">
        <v>340</v>
      </c>
    </row>
    <row r="235" s="2" customFormat="1" ht="44.25" customHeight="1">
      <c r="A235" s="38"/>
      <c r="B235" s="39"/>
      <c r="C235" s="218" t="s">
        <v>341</v>
      </c>
      <c r="D235" s="218" t="s">
        <v>128</v>
      </c>
      <c r="E235" s="219" t="s">
        <v>342</v>
      </c>
      <c r="F235" s="220" t="s">
        <v>343</v>
      </c>
      <c r="G235" s="221" t="s">
        <v>150</v>
      </c>
      <c r="H235" s="222">
        <v>19.5</v>
      </c>
      <c r="I235" s="223"/>
      <c r="J235" s="224">
        <f>ROUND(I235*H235,2)</f>
        <v>0</v>
      </c>
      <c r="K235" s="220" t="s">
        <v>132</v>
      </c>
      <c r="L235" s="44"/>
      <c r="M235" s="225" t="s">
        <v>1</v>
      </c>
      <c r="N235" s="226" t="s">
        <v>44</v>
      </c>
      <c r="O235" s="91"/>
      <c r="P235" s="227">
        <f>O235*H235</f>
        <v>0</v>
      </c>
      <c r="Q235" s="227">
        <v>0.0027610999999999998</v>
      </c>
      <c r="R235" s="227">
        <f>Q235*H235</f>
        <v>0.053841449999999999</v>
      </c>
      <c r="S235" s="227">
        <v>0</v>
      </c>
      <c r="T235" s="228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29" t="s">
        <v>133</v>
      </c>
      <c r="AT235" s="229" t="s">
        <v>128</v>
      </c>
      <c r="AU235" s="229" t="s">
        <v>89</v>
      </c>
      <c r="AY235" s="17" t="s">
        <v>126</v>
      </c>
      <c r="BE235" s="230">
        <f>IF(N235="základní",J235,0)</f>
        <v>0</v>
      </c>
      <c r="BF235" s="230">
        <f>IF(N235="snížená",J235,0)</f>
        <v>0</v>
      </c>
      <c r="BG235" s="230">
        <f>IF(N235="zákl. přenesená",J235,0)</f>
        <v>0</v>
      </c>
      <c r="BH235" s="230">
        <f>IF(N235="sníž. přenesená",J235,0)</f>
        <v>0</v>
      </c>
      <c r="BI235" s="230">
        <f>IF(N235="nulová",J235,0)</f>
        <v>0</v>
      </c>
      <c r="BJ235" s="17" t="s">
        <v>87</v>
      </c>
      <c r="BK235" s="230">
        <f>ROUND(I235*H235,2)</f>
        <v>0</v>
      </c>
      <c r="BL235" s="17" t="s">
        <v>133</v>
      </c>
      <c r="BM235" s="229" t="s">
        <v>344</v>
      </c>
    </row>
    <row r="236" s="13" customFormat="1">
      <c r="A236" s="13"/>
      <c r="B236" s="231"/>
      <c r="C236" s="232"/>
      <c r="D236" s="233" t="s">
        <v>135</v>
      </c>
      <c r="E236" s="234" t="s">
        <v>1</v>
      </c>
      <c r="F236" s="235" t="s">
        <v>345</v>
      </c>
      <c r="G236" s="232"/>
      <c r="H236" s="236">
        <v>19.5</v>
      </c>
      <c r="I236" s="237"/>
      <c r="J236" s="232"/>
      <c r="K236" s="232"/>
      <c r="L236" s="238"/>
      <c r="M236" s="239"/>
      <c r="N236" s="240"/>
      <c r="O236" s="240"/>
      <c r="P236" s="240"/>
      <c r="Q236" s="240"/>
      <c r="R236" s="240"/>
      <c r="S236" s="240"/>
      <c r="T236" s="241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2" t="s">
        <v>135</v>
      </c>
      <c r="AU236" s="242" t="s">
        <v>89</v>
      </c>
      <c r="AV236" s="13" t="s">
        <v>89</v>
      </c>
      <c r="AW236" s="13" t="s">
        <v>34</v>
      </c>
      <c r="AX236" s="13" t="s">
        <v>87</v>
      </c>
      <c r="AY236" s="242" t="s">
        <v>126</v>
      </c>
    </row>
    <row r="237" s="2" customFormat="1" ht="24.15" customHeight="1">
      <c r="A237" s="38"/>
      <c r="B237" s="39"/>
      <c r="C237" s="218" t="s">
        <v>346</v>
      </c>
      <c r="D237" s="218" t="s">
        <v>128</v>
      </c>
      <c r="E237" s="219" t="s">
        <v>347</v>
      </c>
      <c r="F237" s="220" t="s">
        <v>348</v>
      </c>
      <c r="G237" s="221" t="s">
        <v>150</v>
      </c>
      <c r="H237" s="222">
        <v>560</v>
      </c>
      <c r="I237" s="223"/>
      <c r="J237" s="224">
        <f>ROUND(I237*H237,2)</f>
        <v>0</v>
      </c>
      <c r="K237" s="220" t="s">
        <v>132</v>
      </c>
      <c r="L237" s="44"/>
      <c r="M237" s="225" t="s">
        <v>1</v>
      </c>
      <c r="N237" s="226" t="s">
        <v>44</v>
      </c>
      <c r="O237" s="91"/>
      <c r="P237" s="227">
        <f>O237*H237</f>
        <v>0</v>
      </c>
      <c r="Q237" s="227">
        <v>0</v>
      </c>
      <c r="R237" s="227">
        <f>Q237*H237</f>
        <v>0</v>
      </c>
      <c r="S237" s="227">
        <v>0</v>
      </c>
      <c r="T237" s="228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29" t="s">
        <v>133</v>
      </c>
      <c r="AT237" s="229" t="s">
        <v>128</v>
      </c>
      <c r="AU237" s="229" t="s">
        <v>89</v>
      </c>
      <c r="AY237" s="17" t="s">
        <v>126</v>
      </c>
      <c r="BE237" s="230">
        <f>IF(N237="základní",J237,0)</f>
        <v>0</v>
      </c>
      <c r="BF237" s="230">
        <f>IF(N237="snížená",J237,0)</f>
        <v>0</v>
      </c>
      <c r="BG237" s="230">
        <f>IF(N237="zákl. přenesená",J237,0)</f>
        <v>0</v>
      </c>
      <c r="BH237" s="230">
        <f>IF(N237="sníž. přenesená",J237,0)</f>
        <v>0</v>
      </c>
      <c r="BI237" s="230">
        <f>IF(N237="nulová",J237,0)</f>
        <v>0</v>
      </c>
      <c r="BJ237" s="17" t="s">
        <v>87</v>
      </c>
      <c r="BK237" s="230">
        <f>ROUND(I237*H237,2)</f>
        <v>0</v>
      </c>
      <c r="BL237" s="17" t="s">
        <v>133</v>
      </c>
      <c r="BM237" s="229" t="s">
        <v>349</v>
      </c>
    </row>
    <row r="238" s="2" customFormat="1" ht="24.15" customHeight="1">
      <c r="A238" s="38"/>
      <c r="B238" s="39"/>
      <c r="C238" s="264" t="s">
        <v>350</v>
      </c>
      <c r="D238" s="264" t="s">
        <v>241</v>
      </c>
      <c r="E238" s="265" t="s">
        <v>351</v>
      </c>
      <c r="F238" s="266" t="s">
        <v>352</v>
      </c>
      <c r="G238" s="267" t="s">
        <v>150</v>
      </c>
      <c r="H238" s="268">
        <v>560</v>
      </c>
      <c r="I238" s="269"/>
      <c r="J238" s="270">
        <f>ROUND(I238*H238,2)</f>
        <v>0</v>
      </c>
      <c r="K238" s="266" t="s">
        <v>132</v>
      </c>
      <c r="L238" s="271"/>
      <c r="M238" s="272" t="s">
        <v>1</v>
      </c>
      <c r="N238" s="273" t="s">
        <v>44</v>
      </c>
      <c r="O238" s="91"/>
      <c r="P238" s="227">
        <f>O238*H238</f>
        <v>0</v>
      </c>
      <c r="Q238" s="227">
        <v>0.055599999999999997</v>
      </c>
      <c r="R238" s="227">
        <f>Q238*H238</f>
        <v>31.135999999999999</v>
      </c>
      <c r="S238" s="227">
        <v>0</v>
      </c>
      <c r="T238" s="228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29" t="s">
        <v>170</v>
      </c>
      <c r="AT238" s="229" t="s">
        <v>241</v>
      </c>
      <c r="AU238" s="229" t="s">
        <v>89</v>
      </c>
      <c r="AY238" s="17" t="s">
        <v>126</v>
      </c>
      <c r="BE238" s="230">
        <f>IF(N238="základní",J238,0)</f>
        <v>0</v>
      </c>
      <c r="BF238" s="230">
        <f>IF(N238="snížená",J238,0)</f>
        <v>0</v>
      </c>
      <c r="BG238" s="230">
        <f>IF(N238="zákl. přenesená",J238,0)</f>
        <v>0</v>
      </c>
      <c r="BH238" s="230">
        <f>IF(N238="sníž. přenesená",J238,0)</f>
        <v>0</v>
      </c>
      <c r="BI238" s="230">
        <f>IF(N238="nulová",J238,0)</f>
        <v>0</v>
      </c>
      <c r="BJ238" s="17" t="s">
        <v>87</v>
      </c>
      <c r="BK238" s="230">
        <f>ROUND(I238*H238,2)</f>
        <v>0</v>
      </c>
      <c r="BL238" s="17" t="s">
        <v>133</v>
      </c>
      <c r="BM238" s="229" t="s">
        <v>353</v>
      </c>
    </row>
    <row r="239" s="2" customFormat="1" ht="37.8" customHeight="1">
      <c r="A239" s="38"/>
      <c r="B239" s="39"/>
      <c r="C239" s="218" t="s">
        <v>354</v>
      </c>
      <c r="D239" s="218" t="s">
        <v>128</v>
      </c>
      <c r="E239" s="219" t="s">
        <v>355</v>
      </c>
      <c r="F239" s="220" t="s">
        <v>356</v>
      </c>
      <c r="G239" s="221" t="s">
        <v>267</v>
      </c>
      <c r="H239" s="222">
        <v>26</v>
      </c>
      <c r="I239" s="223"/>
      <c r="J239" s="224">
        <f>ROUND(I239*H239,2)</f>
        <v>0</v>
      </c>
      <c r="K239" s="220" t="s">
        <v>132</v>
      </c>
      <c r="L239" s="44"/>
      <c r="M239" s="225" t="s">
        <v>1</v>
      </c>
      <c r="N239" s="226" t="s">
        <v>44</v>
      </c>
      <c r="O239" s="91"/>
      <c r="P239" s="227">
        <f>O239*H239</f>
        <v>0</v>
      </c>
      <c r="Q239" s="227">
        <v>3.7500000000000001E-06</v>
      </c>
      <c r="R239" s="227">
        <f>Q239*H239</f>
        <v>9.7499999999999998E-05</v>
      </c>
      <c r="S239" s="227">
        <v>0</v>
      </c>
      <c r="T239" s="228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29" t="s">
        <v>133</v>
      </c>
      <c r="AT239" s="229" t="s">
        <v>128</v>
      </c>
      <c r="AU239" s="229" t="s">
        <v>89</v>
      </c>
      <c r="AY239" s="17" t="s">
        <v>126</v>
      </c>
      <c r="BE239" s="230">
        <f>IF(N239="základní",J239,0)</f>
        <v>0</v>
      </c>
      <c r="BF239" s="230">
        <f>IF(N239="snížená",J239,0)</f>
        <v>0</v>
      </c>
      <c r="BG239" s="230">
        <f>IF(N239="zákl. přenesená",J239,0)</f>
        <v>0</v>
      </c>
      <c r="BH239" s="230">
        <f>IF(N239="sníž. přenesená",J239,0)</f>
        <v>0</v>
      </c>
      <c r="BI239" s="230">
        <f>IF(N239="nulová",J239,0)</f>
        <v>0</v>
      </c>
      <c r="BJ239" s="17" t="s">
        <v>87</v>
      </c>
      <c r="BK239" s="230">
        <f>ROUND(I239*H239,2)</f>
        <v>0</v>
      </c>
      <c r="BL239" s="17" t="s">
        <v>133</v>
      </c>
      <c r="BM239" s="229" t="s">
        <v>357</v>
      </c>
    </row>
    <row r="240" s="13" customFormat="1">
      <c r="A240" s="13"/>
      <c r="B240" s="231"/>
      <c r="C240" s="232"/>
      <c r="D240" s="233" t="s">
        <v>135</v>
      </c>
      <c r="E240" s="234" t="s">
        <v>1</v>
      </c>
      <c r="F240" s="235" t="s">
        <v>358</v>
      </c>
      <c r="G240" s="232"/>
      <c r="H240" s="236">
        <v>26</v>
      </c>
      <c r="I240" s="237"/>
      <c r="J240" s="232"/>
      <c r="K240" s="232"/>
      <c r="L240" s="238"/>
      <c r="M240" s="239"/>
      <c r="N240" s="240"/>
      <c r="O240" s="240"/>
      <c r="P240" s="240"/>
      <c r="Q240" s="240"/>
      <c r="R240" s="240"/>
      <c r="S240" s="240"/>
      <c r="T240" s="241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2" t="s">
        <v>135</v>
      </c>
      <c r="AU240" s="242" t="s">
        <v>89</v>
      </c>
      <c r="AV240" s="13" t="s">
        <v>89</v>
      </c>
      <c r="AW240" s="13" t="s">
        <v>34</v>
      </c>
      <c r="AX240" s="13" t="s">
        <v>87</v>
      </c>
      <c r="AY240" s="242" t="s">
        <v>126</v>
      </c>
    </row>
    <row r="241" s="2" customFormat="1" ht="16.5" customHeight="1">
      <c r="A241" s="38"/>
      <c r="B241" s="39"/>
      <c r="C241" s="264" t="s">
        <v>359</v>
      </c>
      <c r="D241" s="264" t="s">
        <v>241</v>
      </c>
      <c r="E241" s="265" t="s">
        <v>360</v>
      </c>
      <c r="F241" s="266" t="s">
        <v>361</v>
      </c>
      <c r="G241" s="267" t="s">
        <v>267</v>
      </c>
      <c r="H241" s="268">
        <v>13</v>
      </c>
      <c r="I241" s="269"/>
      <c r="J241" s="270">
        <f>ROUND(I241*H241,2)</f>
        <v>0</v>
      </c>
      <c r="K241" s="266" t="s">
        <v>132</v>
      </c>
      <c r="L241" s="271"/>
      <c r="M241" s="272" t="s">
        <v>1</v>
      </c>
      <c r="N241" s="273" t="s">
        <v>44</v>
      </c>
      <c r="O241" s="91"/>
      <c r="P241" s="227">
        <f>O241*H241</f>
        <v>0</v>
      </c>
      <c r="Q241" s="227">
        <v>0.00064999999999999997</v>
      </c>
      <c r="R241" s="227">
        <f>Q241*H241</f>
        <v>0.0084499999999999992</v>
      </c>
      <c r="S241" s="227">
        <v>0</v>
      </c>
      <c r="T241" s="228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29" t="s">
        <v>170</v>
      </c>
      <c r="AT241" s="229" t="s">
        <v>241</v>
      </c>
      <c r="AU241" s="229" t="s">
        <v>89</v>
      </c>
      <c r="AY241" s="17" t="s">
        <v>126</v>
      </c>
      <c r="BE241" s="230">
        <f>IF(N241="základní",J241,0)</f>
        <v>0</v>
      </c>
      <c r="BF241" s="230">
        <f>IF(N241="snížená",J241,0)</f>
        <v>0</v>
      </c>
      <c r="BG241" s="230">
        <f>IF(N241="zákl. přenesená",J241,0)</f>
        <v>0</v>
      </c>
      <c r="BH241" s="230">
        <f>IF(N241="sníž. přenesená",J241,0)</f>
        <v>0</v>
      </c>
      <c r="BI241" s="230">
        <f>IF(N241="nulová",J241,0)</f>
        <v>0</v>
      </c>
      <c r="BJ241" s="17" t="s">
        <v>87</v>
      </c>
      <c r="BK241" s="230">
        <f>ROUND(I241*H241,2)</f>
        <v>0</v>
      </c>
      <c r="BL241" s="17" t="s">
        <v>133</v>
      </c>
      <c r="BM241" s="229" t="s">
        <v>362</v>
      </c>
    </row>
    <row r="242" s="2" customFormat="1" ht="21.75" customHeight="1">
      <c r="A242" s="38"/>
      <c r="B242" s="39"/>
      <c r="C242" s="264" t="s">
        <v>363</v>
      </c>
      <c r="D242" s="264" t="s">
        <v>241</v>
      </c>
      <c r="E242" s="265" t="s">
        <v>364</v>
      </c>
      <c r="F242" s="266" t="s">
        <v>365</v>
      </c>
      <c r="G242" s="267" t="s">
        <v>267</v>
      </c>
      <c r="H242" s="268">
        <v>13</v>
      </c>
      <c r="I242" s="269"/>
      <c r="J242" s="270">
        <f>ROUND(I242*H242,2)</f>
        <v>0</v>
      </c>
      <c r="K242" s="266" t="s">
        <v>132</v>
      </c>
      <c r="L242" s="271"/>
      <c r="M242" s="272" t="s">
        <v>1</v>
      </c>
      <c r="N242" s="273" t="s">
        <v>44</v>
      </c>
      <c r="O242" s="91"/>
      <c r="P242" s="227">
        <f>O242*H242</f>
        <v>0</v>
      </c>
      <c r="Q242" s="227">
        <v>0.00064999999999999997</v>
      </c>
      <c r="R242" s="227">
        <f>Q242*H242</f>
        <v>0.0084499999999999992</v>
      </c>
      <c r="S242" s="227">
        <v>0</v>
      </c>
      <c r="T242" s="228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29" t="s">
        <v>170</v>
      </c>
      <c r="AT242" s="229" t="s">
        <v>241</v>
      </c>
      <c r="AU242" s="229" t="s">
        <v>89</v>
      </c>
      <c r="AY242" s="17" t="s">
        <v>126</v>
      </c>
      <c r="BE242" s="230">
        <f>IF(N242="základní",J242,0)</f>
        <v>0</v>
      </c>
      <c r="BF242" s="230">
        <f>IF(N242="snížená",J242,0)</f>
        <v>0</v>
      </c>
      <c r="BG242" s="230">
        <f>IF(N242="zákl. přenesená",J242,0)</f>
        <v>0</v>
      </c>
      <c r="BH242" s="230">
        <f>IF(N242="sníž. přenesená",J242,0)</f>
        <v>0</v>
      </c>
      <c r="BI242" s="230">
        <f>IF(N242="nulová",J242,0)</f>
        <v>0</v>
      </c>
      <c r="BJ242" s="17" t="s">
        <v>87</v>
      </c>
      <c r="BK242" s="230">
        <f>ROUND(I242*H242,2)</f>
        <v>0</v>
      </c>
      <c r="BL242" s="17" t="s">
        <v>133</v>
      </c>
      <c r="BM242" s="229" t="s">
        <v>366</v>
      </c>
    </row>
    <row r="243" s="2" customFormat="1" ht="16.5" customHeight="1">
      <c r="A243" s="38"/>
      <c r="B243" s="39"/>
      <c r="C243" s="218" t="s">
        <v>367</v>
      </c>
      <c r="D243" s="218" t="s">
        <v>128</v>
      </c>
      <c r="E243" s="219" t="s">
        <v>368</v>
      </c>
      <c r="F243" s="220" t="s">
        <v>369</v>
      </c>
      <c r="G243" s="221" t="s">
        <v>370</v>
      </c>
      <c r="H243" s="222">
        <v>30</v>
      </c>
      <c r="I243" s="223"/>
      <c r="J243" s="224">
        <f>ROUND(I243*H243,2)</f>
        <v>0</v>
      </c>
      <c r="K243" s="220" t="s">
        <v>1</v>
      </c>
      <c r="L243" s="44"/>
      <c r="M243" s="225" t="s">
        <v>1</v>
      </c>
      <c r="N243" s="226" t="s">
        <v>44</v>
      </c>
      <c r="O243" s="91"/>
      <c r="P243" s="227">
        <f>O243*H243</f>
        <v>0</v>
      </c>
      <c r="Q243" s="227">
        <v>0.00059999999999999995</v>
      </c>
      <c r="R243" s="227">
        <f>Q243*H243</f>
        <v>0.017999999999999999</v>
      </c>
      <c r="S243" s="227">
        <v>0</v>
      </c>
      <c r="T243" s="228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29" t="s">
        <v>133</v>
      </c>
      <c r="AT243" s="229" t="s">
        <v>128</v>
      </c>
      <c r="AU243" s="229" t="s">
        <v>89</v>
      </c>
      <c r="AY243" s="17" t="s">
        <v>126</v>
      </c>
      <c r="BE243" s="230">
        <f>IF(N243="základní",J243,0)</f>
        <v>0</v>
      </c>
      <c r="BF243" s="230">
        <f>IF(N243="snížená",J243,0)</f>
        <v>0</v>
      </c>
      <c r="BG243" s="230">
        <f>IF(N243="zákl. přenesená",J243,0)</f>
        <v>0</v>
      </c>
      <c r="BH243" s="230">
        <f>IF(N243="sníž. přenesená",J243,0)</f>
        <v>0</v>
      </c>
      <c r="BI243" s="230">
        <f>IF(N243="nulová",J243,0)</f>
        <v>0</v>
      </c>
      <c r="BJ243" s="17" t="s">
        <v>87</v>
      </c>
      <c r="BK243" s="230">
        <f>ROUND(I243*H243,2)</f>
        <v>0</v>
      </c>
      <c r="BL243" s="17" t="s">
        <v>133</v>
      </c>
      <c r="BM243" s="229" t="s">
        <v>371</v>
      </c>
    </row>
    <row r="244" s="14" customFormat="1">
      <c r="A244" s="14"/>
      <c r="B244" s="243"/>
      <c r="C244" s="244"/>
      <c r="D244" s="233" t="s">
        <v>135</v>
      </c>
      <c r="E244" s="245" t="s">
        <v>1</v>
      </c>
      <c r="F244" s="246" t="s">
        <v>372</v>
      </c>
      <c r="G244" s="244"/>
      <c r="H244" s="245" t="s">
        <v>1</v>
      </c>
      <c r="I244" s="247"/>
      <c r="J244" s="244"/>
      <c r="K244" s="244"/>
      <c r="L244" s="248"/>
      <c r="M244" s="249"/>
      <c r="N244" s="250"/>
      <c r="O244" s="250"/>
      <c r="P244" s="250"/>
      <c r="Q244" s="250"/>
      <c r="R244" s="250"/>
      <c r="S244" s="250"/>
      <c r="T244" s="251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2" t="s">
        <v>135</v>
      </c>
      <c r="AU244" s="252" t="s">
        <v>89</v>
      </c>
      <c r="AV244" s="14" t="s">
        <v>87</v>
      </c>
      <c r="AW244" s="14" t="s">
        <v>34</v>
      </c>
      <c r="AX244" s="14" t="s">
        <v>79</v>
      </c>
      <c r="AY244" s="252" t="s">
        <v>126</v>
      </c>
    </row>
    <row r="245" s="13" customFormat="1">
      <c r="A245" s="13"/>
      <c r="B245" s="231"/>
      <c r="C245" s="232"/>
      <c r="D245" s="233" t="s">
        <v>135</v>
      </c>
      <c r="E245" s="234" t="s">
        <v>1</v>
      </c>
      <c r="F245" s="235" t="s">
        <v>373</v>
      </c>
      <c r="G245" s="232"/>
      <c r="H245" s="236">
        <v>30</v>
      </c>
      <c r="I245" s="237"/>
      <c r="J245" s="232"/>
      <c r="K245" s="232"/>
      <c r="L245" s="238"/>
      <c r="M245" s="239"/>
      <c r="N245" s="240"/>
      <c r="O245" s="240"/>
      <c r="P245" s="240"/>
      <c r="Q245" s="240"/>
      <c r="R245" s="240"/>
      <c r="S245" s="240"/>
      <c r="T245" s="241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2" t="s">
        <v>135</v>
      </c>
      <c r="AU245" s="242" t="s">
        <v>89</v>
      </c>
      <c r="AV245" s="13" t="s">
        <v>89</v>
      </c>
      <c r="AW245" s="13" t="s">
        <v>34</v>
      </c>
      <c r="AX245" s="13" t="s">
        <v>87</v>
      </c>
      <c r="AY245" s="242" t="s">
        <v>126</v>
      </c>
    </row>
    <row r="246" s="2" customFormat="1" ht="33" customHeight="1">
      <c r="A246" s="38"/>
      <c r="B246" s="39"/>
      <c r="C246" s="264" t="s">
        <v>374</v>
      </c>
      <c r="D246" s="264" t="s">
        <v>241</v>
      </c>
      <c r="E246" s="265" t="s">
        <v>375</v>
      </c>
      <c r="F246" s="266" t="s">
        <v>376</v>
      </c>
      <c r="G246" s="267" t="s">
        <v>267</v>
      </c>
      <c r="H246" s="268">
        <v>30</v>
      </c>
      <c r="I246" s="269"/>
      <c r="J246" s="270">
        <f>ROUND(I246*H246,2)</f>
        <v>0</v>
      </c>
      <c r="K246" s="266" t="s">
        <v>1</v>
      </c>
      <c r="L246" s="271"/>
      <c r="M246" s="272" t="s">
        <v>1</v>
      </c>
      <c r="N246" s="273" t="s">
        <v>44</v>
      </c>
      <c r="O246" s="91"/>
      <c r="P246" s="227">
        <f>O246*H246</f>
        <v>0</v>
      </c>
      <c r="Q246" s="227">
        <v>0.078189999999999996</v>
      </c>
      <c r="R246" s="227">
        <f>Q246*H246</f>
        <v>2.3456999999999999</v>
      </c>
      <c r="S246" s="227">
        <v>0</v>
      </c>
      <c r="T246" s="228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29" t="s">
        <v>170</v>
      </c>
      <c r="AT246" s="229" t="s">
        <v>241</v>
      </c>
      <c r="AU246" s="229" t="s">
        <v>89</v>
      </c>
      <c r="AY246" s="17" t="s">
        <v>126</v>
      </c>
      <c r="BE246" s="230">
        <f>IF(N246="základní",J246,0)</f>
        <v>0</v>
      </c>
      <c r="BF246" s="230">
        <f>IF(N246="snížená",J246,0)</f>
        <v>0</v>
      </c>
      <c r="BG246" s="230">
        <f>IF(N246="zákl. přenesená",J246,0)</f>
        <v>0</v>
      </c>
      <c r="BH246" s="230">
        <f>IF(N246="sníž. přenesená",J246,0)</f>
        <v>0</v>
      </c>
      <c r="BI246" s="230">
        <f>IF(N246="nulová",J246,0)</f>
        <v>0</v>
      </c>
      <c r="BJ246" s="17" t="s">
        <v>87</v>
      </c>
      <c r="BK246" s="230">
        <f>ROUND(I246*H246,2)</f>
        <v>0</v>
      </c>
      <c r="BL246" s="17" t="s">
        <v>133</v>
      </c>
      <c r="BM246" s="229" t="s">
        <v>377</v>
      </c>
    </row>
    <row r="247" s="2" customFormat="1" ht="33" customHeight="1">
      <c r="A247" s="38"/>
      <c r="B247" s="39"/>
      <c r="C247" s="218" t="s">
        <v>378</v>
      </c>
      <c r="D247" s="218" t="s">
        <v>128</v>
      </c>
      <c r="E247" s="219" t="s">
        <v>379</v>
      </c>
      <c r="F247" s="220" t="s">
        <v>380</v>
      </c>
      <c r="G247" s="221" t="s">
        <v>161</v>
      </c>
      <c r="H247" s="222">
        <v>9.0570000000000004</v>
      </c>
      <c r="I247" s="223"/>
      <c r="J247" s="224">
        <f>ROUND(I247*H247,2)</f>
        <v>0</v>
      </c>
      <c r="K247" s="220" t="s">
        <v>132</v>
      </c>
      <c r="L247" s="44"/>
      <c r="M247" s="225" t="s">
        <v>1</v>
      </c>
      <c r="N247" s="226" t="s">
        <v>44</v>
      </c>
      <c r="O247" s="91"/>
      <c r="P247" s="227">
        <f>O247*H247</f>
        <v>0</v>
      </c>
      <c r="Q247" s="227">
        <v>0</v>
      </c>
      <c r="R247" s="227">
        <f>Q247*H247</f>
        <v>0</v>
      </c>
      <c r="S247" s="227">
        <v>1.76</v>
      </c>
      <c r="T247" s="228">
        <f>S247*H247</f>
        <v>15.940320000000002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29" t="s">
        <v>133</v>
      </c>
      <c r="AT247" s="229" t="s">
        <v>128</v>
      </c>
      <c r="AU247" s="229" t="s">
        <v>89</v>
      </c>
      <c r="AY247" s="17" t="s">
        <v>126</v>
      </c>
      <c r="BE247" s="230">
        <f>IF(N247="základní",J247,0)</f>
        <v>0</v>
      </c>
      <c r="BF247" s="230">
        <f>IF(N247="snížená",J247,0)</f>
        <v>0</v>
      </c>
      <c r="BG247" s="230">
        <f>IF(N247="zákl. přenesená",J247,0)</f>
        <v>0</v>
      </c>
      <c r="BH247" s="230">
        <f>IF(N247="sníž. přenesená",J247,0)</f>
        <v>0</v>
      </c>
      <c r="BI247" s="230">
        <f>IF(N247="nulová",J247,0)</f>
        <v>0</v>
      </c>
      <c r="BJ247" s="17" t="s">
        <v>87</v>
      </c>
      <c r="BK247" s="230">
        <f>ROUND(I247*H247,2)</f>
        <v>0</v>
      </c>
      <c r="BL247" s="17" t="s">
        <v>133</v>
      </c>
      <c r="BM247" s="229" t="s">
        <v>381</v>
      </c>
    </row>
    <row r="248" s="13" customFormat="1">
      <c r="A248" s="13"/>
      <c r="B248" s="231"/>
      <c r="C248" s="232"/>
      <c r="D248" s="233" t="s">
        <v>135</v>
      </c>
      <c r="E248" s="234" t="s">
        <v>1</v>
      </c>
      <c r="F248" s="235" t="s">
        <v>382</v>
      </c>
      <c r="G248" s="232"/>
      <c r="H248" s="236">
        <v>9.0570000000000004</v>
      </c>
      <c r="I248" s="237"/>
      <c r="J248" s="232"/>
      <c r="K248" s="232"/>
      <c r="L248" s="238"/>
      <c r="M248" s="239"/>
      <c r="N248" s="240"/>
      <c r="O248" s="240"/>
      <c r="P248" s="240"/>
      <c r="Q248" s="240"/>
      <c r="R248" s="240"/>
      <c r="S248" s="240"/>
      <c r="T248" s="241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2" t="s">
        <v>135</v>
      </c>
      <c r="AU248" s="242" t="s">
        <v>89</v>
      </c>
      <c r="AV248" s="13" t="s">
        <v>89</v>
      </c>
      <c r="AW248" s="13" t="s">
        <v>34</v>
      </c>
      <c r="AX248" s="13" t="s">
        <v>87</v>
      </c>
      <c r="AY248" s="242" t="s">
        <v>126</v>
      </c>
    </row>
    <row r="249" s="2" customFormat="1" ht="24.15" customHeight="1">
      <c r="A249" s="38"/>
      <c r="B249" s="39"/>
      <c r="C249" s="218" t="s">
        <v>383</v>
      </c>
      <c r="D249" s="218" t="s">
        <v>128</v>
      </c>
      <c r="E249" s="219" t="s">
        <v>384</v>
      </c>
      <c r="F249" s="220" t="s">
        <v>385</v>
      </c>
      <c r="G249" s="221" t="s">
        <v>386</v>
      </c>
      <c r="H249" s="222">
        <v>14</v>
      </c>
      <c r="I249" s="223"/>
      <c r="J249" s="224">
        <f>ROUND(I249*H249,2)</f>
        <v>0</v>
      </c>
      <c r="K249" s="220" t="s">
        <v>132</v>
      </c>
      <c r="L249" s="44"/>
      <c r="M249" s="225" t="s">
        <v>1</v>
      </c>
      <c r="N249" s="226" t="s">
        <v>44</v>
      </c>
      <c r="O249" s="91"/>
      <c r="P249" s="227">
        <f>O249*H249</f>
        <v>0</v>
      </c>
      <c r="Q249" s="227">
        <v>0.00043001999999999998</v>
      </c>
      <c r="R249" s="227">
        <f>Q249*H249</f>
        <v>0.0060202799999999994</v>
      </c>
      <c r="S249" s="227">
        <v>0</v>
      </c>
      <c r="T249" s="228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29" t="s">
        <v>133</v>
      </c>
      <c r="AT249" s="229" t="s">
        <v>128</v>
      </c>
      <c r="AU249" s="229" t="s">
        <v>89</v>
      </c>
      <c r="AY249" s="17" t="s">
        <v>126</v>
      </c>
      <c r="BE249" s="230">
        <f>IF(N249="základní",J249,0)</f>
        <v>0</v>
      </c>
      <c r="BF249" s="230">
        <f>IF(N249="snížená",J249,0)</f>
        <v>0</v>
      </c>
      <c r="BG249" s="230">
        <f>IF(N249="zákl. přenesená",J249,0)</f>
        <v>0</v>
      </c>
      <c r="BH249" s="230">
        <f>IF(N249="sníž. přenesená",J249,0)</f>
        <v>0</v>
      </c>
      <c r="BI249" s="230">
        <f>IF(N249="nulová",J249,0)</f>
        <v>0</v>
      </c>
      <c r="BJ249" s="17" t="s">
        <v>87</v>
      </c>
      <c r="BK249" s="230">
        <f>ROUND(I249*H249,2)</f>
        <v>0</v>
      </c>
      <c r="BL249" s="17" t="s">
        <v>133</v>
      </c>
      <c r="BM249" s="229" t="s">
        <v>387</v>
      </c>
    </row>
    <row r="250" s="2" customFormat="1" ht="24.15" customHeight="1">
      <c r="A250" s="38"/>
      <c r="B250" s="39"/>
      <c r="C250" s="218" t="s">
        <v>388</v>
      </c>
      <c r="D250" s="218" t="s">
        <v>128</v>
      </c>
      <c r="E250" s="219" t="s">
        <v>389</v>
      </c>
      <c r="F250" s="220" t="s">
        <v>390</v>
      </c>
      <c r="G250" s="221" t="s">
        <v>267</v>
      </c>
      <c r="H250" s="222">
        <v>17</v>
      </c>
      <c r="I250" s="223"/>
      <c r="J250" s="224">
        <f>ROUND(I250*H250,2)</f>
        <v>0</v>
      </c>
      <c r="K250" s="220" t="s">
        <v>132</v>
      </c>
      <c r="L250" s="44"/>
      <c r="M250" s="225" t="s">
        <v>1</v>
      </c>
      <c r="N250" s="226" t="s">
        <v>44</v>
      </c>
      <c r="O250" s="91"/>
      <c r="P250" s="227">
        <f>O250*H250</f>
        <v>0</v>
      </c>
      <c r="Q250" s="227">
        <v>0.010186000000000001</v>
      </c>
      <c r="R250" s="227">
        <f>Q250*H250</f>
        <v>0.17316200000000001</v>
      </c>
      <c r="S250" s="227">
        <v>0</v>
      </c>
      <c r="T250" s="228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29" t="s">
        <v>133</v>
      </c>
      <c r="AT250" s="229" t="s">
        <v>128</v>
      </c>
      <c r="AU250" s="229" t="s">
        <v>89</v>
      </c>
      <c r="AY250" s="17" t="s">
        <v>126</v>
      </c>
      <c r="BE250" s="230">
        <f>IF(N250="základní",J250,0)</f>
        <v>0</v>
      </c>
      <c r="BF250" s="230">
        <f>IF(N250="snížená",J250,0)</f>
        <v>0</v>
      </c>
      <c r="BG250" s="230">
        <f>IF(N250="zákl. přenesená",J250,0)</f>
        <v>0</v>
      </c>
      <c r="BH250" s="230">
        <f>IF(N250="sníž. přenesená",J250,0)</f>
        <v>0</v>
      </c>
      <c r="BI250" s="230">
        <f>IF(N250="nulová",J250,0)</f>
        <v>0</v>
      </c>
      <c r="BJ250" s="17" t="s">
        <v>87</v>
      </c>
      <c r="BK250" s="230">
        <f>ROUND(I250*H250,2)</f>
        <v>0</v>
      </c>
      <c r="BL250" s="17" t="s">
        <v>133</v>
      </c>
      <c r="BM250" s="229" t="s">
        <v>391</v>
      </c>
    </row>
    <row r="251" s="13" customFormat="1">
      <c r="A251" s="13"/>
      <c r="B251" s="231"/>
      <c r="C251" s="232"/>
      <c r="D251" s="233" t="s">
        <v>135</v>
      </c>
      <c r="E251" s="234" t="s">
        <v>1</v>
      </c>
      <c r="F251" s="235" t="s">
        <v>392</v>
      </c>
      <c r="G251" s="232"/>
      <c r="H251" s="236">
        <v>17</v>
      </c>
      <c r="I251" s="237"/>
      <c r="J251" s="232"/>
      <c r="K251" s="232"/>
      <c r="L251" s="238"/>
      <c r="M251" s="239"/>
      <c r="N251" s="240"/>
      <c r="O251" s="240"/>
      <c r="P251" s="240"/>
      <c r="Q251" s="240"/>
      <c r="R251" s="240"/>
      <c r="S251" s="240"/>
      <c r="T251" s="241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2" t="s">
        <v>135</v>
      </c>
      <c r="AU251" s="242" t="s">
        <v>89</v>
      </c>
      <c r="AV251" s="13" t="s">
        <v>89</v>
      </c>
      <c r="AW251" s="13" t="s">
        <v>34</v>
      </c>
      <c r="AX251" s="13" t="s">
        <v>87</v>
      </c>
      <c r="AY251" s="242" t="s">
        <v>126</v>
      </c>
    </row>
    <row r="252" s="2" customFormat="1" ht="21.75" customHeight="1">
      <c r="A252" s="38"/>
      <c r="B252" s="39"/>
      <c r="C252" s="264" t="s">
        <v>393</v>
      </c>
      <c r="D252" s="264" t="s">
        <v>241</v>
      </c>
      <c r="E252" s="265" t="s">
        <v>394</v>
      </c>
      <c r="F252" s="266" t="s">
        <v>395</v>
      </c>
      <c r="G252" s="267" t="s">
        <v>267</v>
      </c>
      <c r="H252" s="268">
        <v>7</v>
      </c>
      <c r="I252" s="269"/>
      <c r="J252" s="270">
        <f>ROUND(I252*H252,2)</f>
        <v>0</v>
      </c>
      <c r="K252" s="266" t="s">
        <v>132</v>
      </c>
      <c r="L252" s="271"/>
      <c r="M252" s="272" t="s">
        <v>1</v>
      </c>
      <c r="N252" s="273" t="s">
        <v>44</v>
      </c>
      <c r="O252" s="91"/>
      <c r="P252" s="227">
        <f>O252*H252</f>
        <v>0</v>
      </c>
      <c r="Q252" s="227">
        <v>0.254</v>
      </c>
      <c r="R252" s="227">
        <f>Q252*H252</f>
        <v>1.778</v>
      </c>
      <c r="S252" s="227">
        <v>0</v>
      </c>
      <c r="T252" s="228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29" t="s">
        <v>170</v>
      </c>
      <c r="AT252" s="229" t="s">
        <v>241</v>
      </c>
      <c r="AU252" s="229" t="s">
        <v>89</v>
      </c>
      <c r="AY252" s="17" t="s">
        <v>126</v>
      </c>
      <c r="BE252" s="230">
        <f>IF(N252="základní",J252,0)</f>
        <v>0</v>
      </c>
      <c r="BF252" s="230">
        <f>IF(N252="snížená",J252,0)</f>
        <v>0</v>
      </c>
      <c r="BG252" s="230">
        <f>IF(N252="zákl. přenesená",J252,0)</f>
        <v>0</v>
      </c>
      <c r="BH252" s="230">
        <f>IF(N252="sníž. přenesená",J252,0)</f>
        <v>0</v>
      </c>
      <c r="BI252" s="230">
        <f>IF(N252="nulová",J252,0)</f>
        <v>0</v>
      </c>
      <c r="BJ252" s="17" t="s">
        <v>87</v>
      </c>
      <c r="BK252" s="230">
        <f>ROUND(I252*H252,2)</f>
        <v>0</v>
      </c>
      <c r="BL252" s="17" t="s">
        <v>133</v>
      </c>
      <c r="BM252" s="229" t="s">
        <v>396</v>
      </c>
    </row>
    <row r="253" s="2" customFormat="1" ht="21.75" customHeight="1">
      <c r="A253" s="38"/>
      <c r="B253" s="39"/>
      <c r="C253" s="264" t="s">
        <v>397</v>
      </c>
      <c r="D253" s="264" t="s">
        <v>241</v>
      </c>
      <c r="E253" s="265" t="s">
        <v>398</v>
      </c>
      <c r="F253" s="266" t="s">
        <v>399</v>
      </c>
      <c r="G253" s="267" t="s">
        <v>267</v>
      </c>
      <c r="H253" s="268">
        <v>4</v>
      </c>
      <c r="I253" s="269"/>
      <c r="J253" s="270">
        <f>ROUND(I253*H253,2)</f>
        <v>0</v>
      </c>
      <c r="K253" s="266" t="s">
        <v>132</v>
      </c>
      <c r="L253" s="271"/>
      <c r="M253" s="272" t="s">
        <v>1</v>
      </c>
      <c r="N253" s="273" t="s">
        <v>44</v>
      </c>
      <c r="O253" s="91"/>
      <c r="P253" s="227">
        <f>O253*H253</f>
        <v>0</v>
      </c>
      <c r="Q253" s="227">
        <v>0.50600000000000001</v>
      </c>
      <c r="R253" s="227">
        <f>Q253*H253</f>
        <v>2.024</v>
      </c>
      <c r="S253" s="227">
        <v>0</v>
      </c>
      <c r="T253" s="228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29" t="s">
        <v>170</v>
      </c>
      <c r="AT253" s="229" t="s">
        <v>241</v>
      </c>
      <c r="AU253" s="229" t="s">
        <v>89</v>
      </c>
      <c r="AY253" s="17" t="s">
        <v>126</v>
      </c>
      <c r="BE253" s="230">
        <f>IF(N253="základní",J253,0)</f>
        <v>0</v>
      </c>
      <c r="BF253" s="230">
        <f>IF(N253="snížená",J253,0)</f>
        <v>0</v>
      </c>
      <c r="BG253" s="230">
        <f>IF(N253="zákl. přenesená",J253,0)</f>
        <v>0</v>
      </c>
      <c r="BH253" s="230">
        <f>IF(N253="sníž. přenesená",J253,0)</f>
        <v>0</v>
      </c>
      <c r="BI253" s="230">
        <f>IF(N253="nulová",J253,0)</f>
        <v>0</v>
      </c>
      <c r="BJ253" s="17" t="s">
        <v>87</v>
      </c>
      <c r="BK253" s="230">
        <f>ROUND(I253*H253,2)</f>
        <v>0</v>
      </c>
      <c r="BL253" s="17" t="s">
        <v>133</v>
      </c>
      <c r="BM253" s="229" t="s">
        <v>400</v>
      </c>
    </row>
    <row r="254" s="2" customFormat="1" ht="21.75" customHeight="1">
      <c r="A254" s="38"/>
      <c r="B254" s="39"/>
      <c r="C254" s="264" t="s">
        <v>401</v>
      </c>
      <c r="D254" s="264" t="s">
        <v>241</v>
      </c>
      <c r="E254" s="265" t="s">
        <v>402</v>
      </c>
      <c r="F254" s="266" t="s">
        <v>403</v>
      </c>
      <c r="G254" s="267" t="s">
        <v>267</v>
      </c>
      <c r="H254" s="268">
        <v>6</v>
      </c>
      <c r="I254" s="269"/>
      <c r="J254" s="270">
        <f>ROUND(I254*H254,2)</f>
        <v>0</v>
      </c>
      <c r="K254" s="266" t="s">
        <v>132</v>
      </c>
      <c r="L254" s="271"/>
      <c r="M254" s="272" t="s">
        <v>1</v>
      </c>
      <c r="N254" s="273" t="s">
        <v>44</v>
      </c>
      <c r="O254" s="91"/>
      <c r="P254" s="227">
        <f>O254*H254</f>
        <v>0</v>
      </c>
      <c r="Q254" s="227">
        <v>1.0129999999999999</v>
      </c>
      <c r="R254" s="227">
        <f>Q254*H254</f>
        <v>6.0779999999999994</v>
      </c>
      <c r="S254" s="227">
        <v>0</v>
      </c>
      <c r="T254" s="228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29" t="s">
        <v>170</v>
      </c>
      <c r="AT254" s="229" t="s">
        <v>241</v>
      </c>
      <c r="AU254" s="229" t="s">
        <v>89</v>
      </c>
      <c r="AY254" s="17" t="s">
        <v>126</v>
      </c>
      <c r="BE254" s="230">
        <f>IF(N254="základní",J254,0)</f>
        <v>0</v>
      </c>
      <c r="BF254" s="230">
        <f>IF(N254="snížená",J254,0)</f>
        <v>0</v>
      </c>
      <c r="BG254" s="230">
        <f>IF(N254="zákl. přenesená",J254,0)</f>
        <v>0</v>
      </c>
      <c r="BH254" s="230">
        <f>IF(N254="sníž. přenesená",J254,0)</f>
        <v>0</v>
      </c>
      <c r="BI254" s="230">
        <f>IF(N254="nulová",J254,0)</f>
        <v>0</v>
      </c>
      <c r="BJ254" s="17" t="s">
        <v>87</v>
      </c>
      <c r="BK254" s="230">
        <f>ROUND(I254*H254,2)</f>
        <v>0</v>
      </c>
      <c r="BL254" s="17" t="s">
        <v>133</v>
      </c>
      <c r="BM254" s="229" t="s">
        <v>404</v>
      </c>
    </row>
    <row r="255" s="2" customFormat="1" ht="24.15" customHeight="1">
      <c r="A255" s="38"/>
      <c r="B255" s="39"/>
      <c r="C255" s="218" t="s">
        <v>405</v>
      </c>
      <c r="D255" s="218" t="s">
        <v>128</v>
      </c>
      <c r="E255" s="219" t="s">
        <v>406</v>
      </c>
      <c r="F255" s="220" t="s">
        <v>407</v>
      </c>
      <c r="G255" s="221" t="s">
        <v>267</v>
      </c>
      <c r="H255" s="222">
        <v>13</v>
      </c>
      <c r="I255" s="223"/>
      <c r="J255" s="224">
        <f>ROUND(I255*H255,2)</f>
        <v>0</v>
      </c>
      <c r="K255" s="220" t="s">
        <v>132</v>
      </c>
      <c r="L255" s="44"/>
      <c r="M255" s="225" t="s">
        <v>1</v>
      </c>
      <c r="N255" s="226" t="s">
        <v>44</v>
      </c>
      <c r="O255" s="91"/>
      <c r="P255" s="227">
        <f>O255*H255</f>
        <v>0</v>
      </c>
      <c r="Q255" s="227">
        <v>0.01248</v>
      </c>
      <c r="R255" s="227">
        <f>Q255*H255</f>
        <v>0.16224</v>
      </c>
      <c r="S255" s="227">
        <v>0</v>
      </c>
      <c r="T255" s="228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29" t="s">
        <v>133</v>
      </c>
      <c r="AT255" s="229" t="s">
        <v>128</v>
      </c>
      <c r="AU255" s="229" t="s">
        <v>89</v>
      </c>
      <c r="AY255" s="17" t="s">
        <v>126</v>
      </c>
      <c r="BE255" s="230">
        <f>IF(N255="základní",J255,0)</f>
        <v>0</v>
      </c>
      <c r="BF255" s="230">
        <f>IF(N255="snížená",J255,0)</f>
        <v>0</v>
      </c>
      <c r="BG255" s="230">
        <f>IF(N255="zákl. přenesená",J255,0)</f>
        <v>0</v>
      </c>
      <c r="BH255" s="230">
        <f>IF(N255="sníž. přenesená",J255,0)</f>
        <v>0</v>
      </c>
      <c r="BI255" s="230">
        <f>IF(N255="nulová",J255,0)</f>
        <v>0</v>
      </c>
      <c r="BJ255" s="17" t="s">
        <v>87</v>
      </c>
      <c r="BK255" s="230">
        <f>ROUND(I255*H255,2)</f>
        <v>0</v>
      </c>
      <c r="BL255" s="17" t="s">
        <v>133</v>
      </c>
      <c r="BM255" s="229" t="s">
        <v>408</v>
      </c>
    </row>
    <row r="256" s="2" customFormat="1" ht="24.15" customHeight="1">
      <c r="A256" s="38"/>
      <c r="B256" s="39"/>
      <c r="C256" s="264" t="s">
        <v>409</v>
      </c>
      <c r="D256" s="264" t="s">
        <v>241</v>
      </c>
      <c r="E256" s="265" t="s">
        <v>410</v>
      </c>
      <c r="F256" s="266" t="s">
        <v>411</v>
      </c>
      <c r="G256" s="267" t="s">
        <v>267</v>
      </c>
      <c r="H256" s="268">
        <v>13</v>
      </c>
      <c r="I256" s="269"/>
      <c r="J256" s="270">
        <f>ROUND(I256*H256,2)</f>
        <v>0</v>
      </c>
      <c r="K256" s="266" t="s">
        <v>132</v>
      </c>
      <c r="L256" s="271"/>
      <c r="M256" s="272" t="s">
        <v>1</v>
      </c>
      <c r="N256" s="273" t="s">
        <v>44</v>
      </c>
      <c r="O256" s="91"/>
      <c r="P256" s="227">
        <f>O256*H256</f>
        <v>0</v>
      </c>
      <c r="Q256" s="227">
        <v>0.54800000000000004</v>
      </c>
      <c r="R256" s="227">
        <f>Q256*H256</f>
        <v>7.1240000000000006</v>
      </c>
      <c r="S256" s="227">
        <v>0</v>
      </c>
      <c r="T256" s="228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29" t="s">
        <v>170</v>
      </c>
      <c r="AT256" s="229" t="s">
        <v>241</v>
      </c>
      <c r="AU256" s="229" t="s">
        <v>89</v>
      </c>
      <c r="AY256" s="17" t="s">
        <v>126</v>
      </c>
      <c r="BE256" s="230">
        <f>IF(N256="základní",J256,0)</f>
        <v>0</v>
      </c>
      <c r="BF256" s="230">
        <f>IF(N256="snížená",J256,0)</f>
        <v>0</v>
      </c>
      <c r="BG256" s="230">
        <f>IF(N256="zákl. přenesená",J256,0)</f>
        <v>0</v>
      </c>
      <c r="BH256" s="230">
        <f>IF(N256="sníž. přenesená",J256,0)</f>
        <v>0</v>
      </c>
      <c r="BI256" s="230">
        <f>IF(N256="nulová",J256,0)</f>
        <v>0</v>
      </c>
      <c r="BJ256" s="17" t="s">
        <v>87</v>
      </c>
      <c r="BK256" s="230">
        <f>ROUND(I256*H256,2)</f>
        <v>0</v>
      </c>
      <c r="BL256" s="17" t="s">
        <v>133</v>
      </c>
      <c r="BM256" s="229" t="s">
        <v>412</v>
      </c>
    </row>
    <row r="257" s="2" customFormat="1" ht="24.15" customHeight="1">
      <c r="A257" s="38"/>
      <c r="B257" s="39"/>
      <c r="C257" s="218" t="s">
        <v>413</v>
      </c>
      <c r="D257" s="218" t="s">
        <v>128</v>
      </c>
      <c r="E257" s="219" t="s">
        <v>414</v>
      </c>
      <c r="F257" s="220" t="s">
        <v>415</v>
      </c>
      <c r="G257" s="221" t="s">
        <v>267</v>
      </c>
      <c r="H257" s="222">
        <v>14</v>
      </c>
      <c r="I257" s="223"/>
      <c r="J257" s="224">
        <f>ROUND(I257*H257,2)</f>
        <v>0</v>
      </c>
      <c r="K257" s="220" t="s">
        <v>132</v>
      </c>
      <c r="L257" s="44"/>
      <c r="M257" s="225" t="s">
        <v>1</v>
      </c>
      <c r="N257" s="226" t="s">
        <v>44</v>
      </c>
      <c r="O257" s="91"/>
      <c r="P257" s="227">
        <f>O257*H257</f>
        <v>0</v>
      </c>
      <c r="Q257" s="227">
        <v>0.028538000000000001</v>
      </c>
      <c r="R257" s="227">
        <f>Q257*H257</f>
        <v>0.399532</v>
      </c>
      <c r="S257" s="227">
        <v>0</v>
      </c>
      <c r="T257" s="228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29" t="s">
        <v>133</v>
      </c>
      <c r="AT257" s="229" t="s">
        <v>128</v>
      </c>
      <c r="AU257" s="229" t="s">
        <v>89</v>
      </c>
      <c r="AY257" s="17" t="s">
        <v>126</v>
      </c>
      <c r="BE257" s="230">
        <f>IF(N257="základní",J257,0)</f>
        <v>0</v>
      </c>
      <c r="BF257" s="230">
        <f>IF(N257="snížená",J257,0)</f>
        <v>0</v>
      </c>
      <c r="BG257" s="230">
        <f>IF(N257="zákl. přenesená",J257,0)</f>
        <v>0</v>
      </c>
      <c r="BH257" s="230">
        <f>IF(N257="sníž. přenesená",J257,0)</f>
        <v>0</v>
      </c>
      <c r="BI257" s="230">
        <f>IF(N257="nulová",J257,0)</f>
        <v>0</v>
      </c>
      <c r="BJ257" s="17" t="s">
        <v>87</v>
      </c>
      <c r="BK257" s="230">
        <f>ROUND(I257*H257,2)</f>
        <v>0</v>
      </c>
      <c r="BL257" s="17" t="s">
        <v>133</v>
      </c>
      <c r="BM257" s="229" t="s">
        <v>416</v>
      </c>
    </row>
    <row r="258" s="2" customFormat="1" ht="21.75" customHeight="1">
      <c r="A258" s="38"/>
      <c r="B258" s="39"/>
      <c r="C258" s="264" t="s">
        <v>417</v>
      </c>
      <c r="D258" s="264" t="s">
        <v>241</v>
      </c>
      <c r="E258" s="265" t="s">
        <v>418</v>
      </c>
      <c r="F258" s="266" t="s">
        <v>419</v>
      </c>
      <c r="G258" s="267" t="s">
        <v>267</v>
      </c>
      <c r="H258" s="268">
        <v>14</v>
      </c>
      <c r="I258" s="269"/>
      <c r="J258" s="270">
        <f>ROUND(I258*H258,2)</f>
        <v>0</v>
      </c>
      <c r="K258" s="266" t="s">
        <v>132</v>
      </c>
      <c r="L258" s="271"/>
      <c r="M258" s="272" t="s">
        <v>1</v>
      </c>
      <c r="N258" s="273" t="s">
        <v>44</v>
      </c>
      <c r="O258" s="91"/>
      <c r="P258" s="227">
        <f>O258*H258</f>
        <v>0</v>
      </c>
      <c r="Q258" s="227">
        <v>2.1000000000000001</v>
      </c>
      <c r="R258" s="227">
        <f>Q258*H258</f>
        <v>29.400000000000002</v>
      </c>
      <c r="S258" s="227">
        <v>0</v>
      </c>
      <c r="T258" s="228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29" t="s">
        <v>170</v>
      </c>
      <c r="AT258" s="229" t="s">
        <v>241</v>
      </c>
      <c r="AU258" s="229" t="s">
        <v>89</v>
      </c>
      <c r="AY258" s="17" t="s">
        <v>126</v>
      </c>
      <c r="BE258" s="230">
        <f>IF(N258="základní",J258,0)</f>
        <v>0</v>
      </c>
      <c r="BF258" s="230">
        <f>IF(N258="snížená",J258,0)</f>
        <v>0</v>
      </c>
      <c r="BG258" s="230">
        <f>IF(N258="zákl. přenesená",J258,0)</f>
        <v>0</v>
      </c>
      <c r="BH258" s="230">
        <f>IF(N258="sníž. přenesená",J258,0)</f>
        <v>0</v>
      </c>
      <c r="BI258" s="230">
        <f>IF(N258="nulová",J258,0)</f>
        <v>0</v>
      </c>
      <c r="BJ258" s="17" t="s">
        <v>87</v>
      </c>
      <c r="BK258" s="230">
        <f>ROUND(I258*H258,2)</f>
        <v>0</v>
      </c>
      <c r="BL258" s="17" t="s">
        <v>133</v>
      </c>
      <c r="BM258" s="229" t="s">
        <v>420</v>
      </c>
    </row>
    <row r="259" s="2" customFormat="1" ht="24.15" customHeight="1">
      <c r="A259" s="38"/>
      <c r="B259" s="39"/>
      <c r="C259" s="264" t="s">
        <v>421</v>
      </c>
      <c r="D259" s="264" t="s">
        <v>241</v>
      </c>
      <c r="E259" s="265" t="s">
        <v>422</v>
      </c>
      <c r="F259" s="266" t="s">
        <v>423</v>
      </c>
      <c r="G259" s="267" t="s">
        <v>267</v>
      </c>
      <c r="H259" s="268">
        <v>31</v>
      </c>
      <c r="I259" s="269"/>
      <c r="J259" s="270">
        <f>ROUND(I259*H259,2)</f>
        <v>0</v>
      </c>
      <c r="K259" s="266" t="s">
        <v>132</v>
      </c>
      <c r="L259" s="271"/>
      <c r="M259" s="272" t="s">
        <v>1</v>
      </c>
      <c r="N259" s="273" t="s">
        <v>44</v>
      </c>
      <c r="O259" s="91"/>
      <c r="P259" s="227">
        <f>O259*H259</f>
        <v>0</v>
      </c>
      <c r="Q259" s="227">
        <v>0.002</v>
      </c>
      <c r="R259" s="227">
        <f>Q259*H259</f>
        <v>0.062</v>
      </c>
      <c r="S259" s="227">
        <v>0</v>
      </c>
      <c r="T259" s="228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29" t="s">
        <v>170</v>
      </c>
      <c r="AT259" s="229" t="s">
        <v>241</v>
      </c>
      <c r="AU259" s="229" t="s">
        <v>89</v>
      </c>
      <c r="AY259" s="17" t="s">
        <v>126</v>
      </c>
      <c r="BE259" s="230">
        <f>IF(N259="základní",J259,0)</f>
        <v>0</v>
      </c>
      <c r="BF259" s="230">
        <f>IF(N259="snížená",J259,0)</f>
        <v>0</v>
      </c>
      <c r="BG259" s="230">
        <f>IF(N259="zákl. přenesená",J259,0)</f>
        <v>0</v>
      </c>
      <c r="BH259" s="230">
        <f>IF(N259="sníž. přenesená",J259,0)</f>
        <v>0</v>
      </c>
      <c r="BI259" s="230">
        <f>IF(N259="nulová",J259,0)</f>
        <v>0</v>
      </c>
      <c r="BJ259" s="17" t="s">
        <v>87</v>
      </c>
      <c r="BK259" s="230">
        <f>ROUND(I259*H259,2)</f>
        <v>0</v>
      </c>
      <c r="BL259" s="17" t="s">
        <v>133</v>
      </c>
      <c r="BM259" s="229" t="s">
        <v>424</v>
      </c>
    </row>
    <row r="260" s="2" customFormat="1" ht="24.15" customHeight="1">
      <c r="A260" s="38"/>
      <c r="B260" s="39"/>
      <c r="C260" s="218" t="s">
        <v>425</v>
      </c>
      <c r="D260" s="218" t="s">
        <v>128</v>
      </c>
      <c r="E260" s="219" t="s">
        <v>426</v>
      </c>
      <c r="F260" s="220" t="s">
        <v>427</v>
      </c>
      <c r="G260" s="221" t="s">
        <v>267</v>
      </c>
      <c r="H260" s="222">
        <v>1</v>
      </c>
      <c r="I260" s="223"/>
      <c r="J260" s="224">
        <f>ROUND(I260*H260,2)</f>
        <v>0</v>
      </c>
      <c r="K260" s="220" t="s">
        <v>132</v>
      </c>
      <c r="L260" s="44"/>
      <c r="M260" s="225" t="s">
        <v>1</v>
      </c>
      <c r="N260" s="226" t="s">
        <v>44</v>
      </c>
      <c r="O260" s="91"/>
      <c r="P260" s="227">
        <f>O260*H260</f>
        <v>0</v>
      </c>
      <c r="Q260" s="227">
        <v>0.039273919999999997</v>
      </c>
      <c r="R260" s="227">
        <f>Q260*H260</f>
        <v>0.039273919999999997</v>
      </c>
      <c r="S260" s="227">
        <v>0</v>
      </c>
      <c r="T260" s="228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29" t="s">
        <v>133</v>
      </c>
      <c r="AT260" s="229" t="s">
        <v>128</v>
      </c>
      <c r="AU260" s="229" t="s">
        <v>89</v>
      </c>
      <c r="AY260" s="17" t="s">
        <v>126</v>
      </c>
      <c r="BE260" s="230">
        <f>IF(N260="základní",J260,0)</f>
        <v>0</v>
      </c>
      <c r="BF260" s="230">
        <f>IF(N260="snížená",J260,0)</f>
        <v>0</v>
      </c>
      <c r="BG260" s="230">
        <f>IF(N260="zákl. přenesená",J260,0)</f>
        <v>0</v>
      </c>
      <c r="BH260" s="230">
        <f>IF(N260="sníž. přenesená",J260,0)</f>
        <v>0</v>
      </c>
      <c r="BI260" s="230">
        <f>IF(N260="nulová",J260,0)</f>
        <v>0</v>
      </c>
      <c r="BJ260" s="17" t="s">
        <v>87</v>
      </c>
      <c r="BK260" s="230">
        <f>ROUND(I260*H260,2)</f>
        <v>0</v>
      </c>
      <c r="BL260" s="17" t="s">
        <v>133</v>
      </c>
      <c r="BM260" s="229" t="s">
        <v>428</v>
      </c>
    </row>
    <row r="261" s="2" customFormat="1" ht="24.15" customHeight="1">
      <c r="A261" s="38"/>
      <c r="B261" s="39"/>
      <c r="C261" s="264" t="s">
        <v>429</v>
      </c>
      <c r="D261" s="264" t="s">
        <v>241</v>
      </c>
      <c r="E261" s="265" t="s">
        <v>430</v>
      </c>
      <c r="F261" s="266" t="s">
        <v>431</v>
      </c>
      <c r="G261" s="267" t="s">
        <v>267</v>
      </c>
      <c r="H261" s="268">
        <v>1</v>
      </c>
      <c r="I261" s="269"/>
      <c r="J261" s="270">
        <f>ROUND(I261*H261,2)</f>
        <v>0</v>
      </c>
      <c r="K261" s="266" t="s">
        <v>132</v>
      </c>
      <c r="L261" s="271"/>
      <c r="M261" s="272" t="s">
        <v>1</v>
      </c>
      <c r="N261" s="273" t="s">
        <v>44</v>
      </c>
      <c r="O261" s="91"/>
      <c r="P261" s="227">
        <f>O261*H261</f>
        <v>0</v>
      </c>
      <c r="Q261" s="227">
        <v>0.44900000000000001</v>
      </c>
      <c r="R261" s="227">
        <f>Q261*H261</f>
        <v>0.44900000000000001</v>
      </c>
      <c r="S261" s="227">
        <v>0</v>
      </c>
      <c r="T261" s="228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29" t="s">
        <v>170</v>
      </c>
      <c r="AT261" s="229" t="s">
        <v>241</v>
      </c>
      <c r="AU261" s="229" t="s">
        <v>89</v>
      </c>
      <c r="AY261" s="17" t="s">
        <v>126</v>
      </c>
      <c r="BE261" s="230">
        <f>IF(N261="základní",J261,0)</f>
        <v>0</v>
      </c>
      <c r="BF261" s="230">
        <f>IF(N261="snížená",J261,0)</f>
        <v>0</v>
      </c>
      <c r="BG261" s="230">
        <f>IF(N261="zákl. přenesená",J261,0)</f>
        <v>0</v>
      </c>
      <c r="BH261" s="230">
        <f>IF(N261="sníž. přenesená",J261,0)</f>
        <v>0</v>
      </c>
      <c r="BI261" s="230">
        <f>IF(N261="nulová",J261,0)</f>
        <v>0</v>
      </c>
      <c r="BJ261" s="17" t="s">
        <v>87</v>
      </c>
      <c r="BK261" s="230">
        <f>ROUND(I261*H261,2)</f>
        <v>0</v>
      </c>
      <c r="BL261" s="17" t="s">
        <v>133</v>
      </c>
      <c r="BM261" s="229" t="s">
        <v>432</v>
      </c>
    </row>
    <row r="262" s="2" customFormat="1" ht="24.15" customHeight="1">
      <c r="A262" s="38"/>
      <c r="B262" s="39"/>
      <c r="C262" s="218" t="s">
        <v>433</v>
      </c>
      <c r="D262" s="218" t="s">
        <v>128</v>
      </c>
      <c r="E262" s="219" t="s">
        <v>434</v>
      </c>
      <c r="F262" s="220" t="s">
        <v>435</v>
      </c>
      <c r="G262" s="221" t="s">
        <v>267</v>
      </c>
      <c r="H262" s="222">
        <v>5</v>
      </c>
      <c r="I262" s="223"/>
      <c r="J262" s="224">
        <f>ROUND(I262*H262,2)</f>
        <v>0</v>
      </c>
      <c r="K262" s="220" t="s">
        <v>132</v>
      </c>
      <c r="L262" s="44"/>
      <c r="M262" s="225" t="s">
        <v>1</v>
      </c>
      <c r="N262" s="226" t="s">
        <v>44</v>
      </c>
      <c r="O262" s="91"/>
      <c r="P262" s="227">
        <f>O262*H262</f>
        <v>0</v>
      </c>
      <c r="Q262" s="227">
        <v>0</v>
      </c>
      <c r="R262" s="227">
        <f>Q262*H262</f>
        <v>0</v>
      </c>
      <c r="S262" s="227">
        <v>0.10000000000000001</v>
      </c>
      <c r="T262" s="228">
        <f>S262*H262</f>
        <v>0.5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29" t="s">
        <v>133</v>
      </c>
      <c r="AT262" s="229" t="s">
        <v>128</v>
      </c>
      <c r="AU262" s="229" t="s">
        <v>89</v>
      </c>
      <c r="AY262" s="17" t="s">
        <v>126</v>
      </c>
      <c r="BE262" s="230">
        <f>IF(N262="základní",J262,0)</f>
        <v>0</v>
      </c>
      <c r="BF262" s="230">
        <f>IF(N262="snížená",J262,0)</f>
        <v>0</v>
      </c>
      <c r="BG262" s="230">
        <f>IF(N262="zákl. přenesená",J262,0)</f>
        <v>0</v>
      </c>
      <c r="BH262" s="230">
        <f>IF(N262="sníž. přenesená",J262,0)</f>
        <v>0</v>
      </c>
      <c r="BI262" s="230">
        <f>IF(N262="nulová",J262,0)</f>
        <v>0</v>
      </c>
      <c r="BJ262" s="17" t="s">
        <v>87</v>
      </c>
      <c r="BK262" s="230">
        <f>ROUND(I262*H262,2)</f>
        <v>0</v>
      </c>
      <c r="BL262" s="17" t="s">
        <v>133</v>
      </c>
      <c r="BM262" s="229" t="s">
        <v>436</v>
      </c>
    </row>
    <row r="263" s="2" customFormat="1" ht="24.15" customHeight="1">
      <c r="A263" s="38"/>
      <c r="B263" s="39"/>
      <c r="C263" s="218" t="s">
        <v>437</v>
      </c>
      <c r="D263" s="218" t="s">
        <v>128</v>
      </c>
      <c r="E263" s="219" t="s">
        <v>438</v>
      </c>
      <c r="F263" s="220" t="s">
        <v>439</v>
      </c>
      <c r="G263" s="221" t="s">
        <v>267</v>
      </c>
      <c r="H263" s="222">
        <v>9</v>
      </c>
      <c r="I263" s="223"/>
      <c r="J263" s="224">
        <f>ROUND(I263*H263,2)</f>
        <v>0</v>
      </c>
      <c r="K263" s="220" t="s">
        <v>132</v>
      </c>
      <c r="L263" s="44"/>
      <c r="M263" s="225" t="s">
        <v>1</v>
      </c>
      <c r="N263" s="226" t="s">
        <v>44</v>
      </c>
      <c r="O263" s="91"/>
      <c r="P263" s="227">
        <f>O263*H263</f>
        <v>0</v>
      </c>
      <c r="Q263" s="227">
        <v>0.217338</v>
      </c>
      <c r="R263" s="227">
        <f>Q263*H263</f>
        <v>1.9560420000000001</v>
      </c>
      <c r="S263" s="227">
        <v>0</v>
      </c>
      <c r="T263" s="228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29" t="s">
        <v>133</v>
      </c>
      <c r="AT263" s="229" t="s">
        <v>128</v>
      </c>
      <c r="AU263" s="229" t="s">
        <v>89</v>
      </c>
      <c r="AY263" s="17" t="s">
        <v>126</v>
      </c>
      <c r="BE263" s="230">
        <f>IF(N263="základní",J263,0)</f>
        <v>0</v>
      </c>
      <c r="BF263" s="230">
        <f>IF(N263="snížená",J263,0)</f>
        <v>0</v>
      </c>
      <c r="BG263" s="230">
        <f>IF(N263="zákl. přenesená",J263,0)</f>
        <v>0</v>
      </c>
      <c r="BH263" s="230">
        <f>IF(N263="sníž. přenesená",J263,0)</f>
        <v>0</v>
      </c>
      <c r="BI263" s="230">
        <f>IF(N263="nulová",J263,0)</f>
        <v>0</v>
      </c>
      <c r="BJ263" s="17" t="s">
        <v>87</v>
      </c>
      <c r="BK263" s="230">
        <f>ROUND(I263*H263,2)</f>
        <v>0</v>
      </c>
      <c r="BL263" s="17" t="s">
        <v>133</v>
      </c>
      <c r="BM263" s="229" t="s">
        <v>440</v>
      </c>
    </row>
    <row r="264" s="13" customFormat="1">
      <c r="A264" s="13"/>
      <c r="B264" s="231"/>
      <c r="C264" s="232"/>
      <c r="D264" s="233" t="s">
        <v>135</v>
      </c>
      <c r="E264" s="234" t="s">
        <v>1</v>
      </c>
      <c r="F264" s="235" t="s">
        <v>441</v>
      </c>
      <c r="G264" s="232"/>
      <c r="H264" s="236">
        <v>9</v>
      </c>
      <c r="I264" s="237"/>
      <c r="J264" s="232"/>
      <c r="K264" s="232"/>
      <c r="L264" s="238"/>
      <c r="M264" s="239"/>
      <c r="N264" s="240"/>
      <c r="O264" s="240"/>
      <c r="P264" s="240"/>
      <c r="Q264" s="240"/>
      <c r="R264" s="240"/>
      <c r="S264" s="240"/>
      <c r="T264" s="241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2" t="s">
        <v>135</v>
      </c>
      <c r="AU264" s="242" t="s">
        <v>89</v>
      </c>
      <c r="AV264" s="13" t="s">
        <v>89</v>
      </c>
      <c r="AW264" s="13" t="s">
        <v>34</v>
      </c>
      <c r="AX264" s="13" t="s">
        <v>87</v>
      </c>
      <c r="AY264" s="242" t="s">
        <v>126</v>
      </c>
    </row>
    <row r="265" s="2" customFormat="1" ht="24.15" customHeight="1">
      <c r="A265" s="38"/>
      <c r="B265" s="39"/>
      <c r="C265" s="264" t="s">
        <v>442</v>
      </c>
      <c r="D265" s="264" t="s">
        <v>241</v>
      </c>
      <c r="E265" s="265" t="s">
        <v>443</v>
      </c>
      <c r="F265" s="266" t="s">
        <v>444</v>
      </c>
      <c r="G265" s="267" t="s">
        <v>267</v>
      </c>
      <c r="H265" s="268">
        <v>8</v>
      </c>
      <c r="I265" s="269"/>
      <c r="J265" s="270">
        <f>ROUND(I265*H265,2)</f>
        <v>0</v>
      </c>
      <c r="K265" s="266" t="s">
        <v>132</v>
      </c>
      <c r="L265" s="271"/>
      <c r="M265" s="272" t="s">
        <v>1</v>
      </c>
      <c r="N265" s="273" t="s">
        <v>44</v>
      </c>
      <c r="O265" s="91"/>
      <c r="P265" s="227">
        <f>O265*H265</f>
        <v>0</v>
      </c>
      <c r="Q265" s="227">
        <v>0.079000000000000001</v>
      </c>
      <c r="R265" s="227">
        <f>Q265*H265</f>
        <v>0.63200000000000001</v>
      </c>
      <c r="S265" s="227">
        <v>0</v>
      </c>
      <c r="T265" s="228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29" t="s">
        <v>170</v>
      </c>
      <c r="AT265" s="229" t="s">
        <v>241</v>
      </c>
      <c r="AU265" s="229" t="s">
        <v>89</v>
      </c>
      <c r="AY265" s="17" t="s">
        <v>126</v>
      </c>
      <c r="BE265" s="230">
        <f>IF(N265="základní",J265,0)</f>
        <v>0</v>
      </c>
      <c r="BF265" s="230">
        <f>IF(N265="snížená",J265,0)</f>
        <v>0</v>
      </c>
      <c r="BG265" s="230">
        <f>IF(N265="zákl. přenesená",J265,0)</f>
        <v>0</v>
      </c>
      <c r="BH265" s="230">
        <f>IF(N265="sníž. přenesená",J265,0)</f>
        <v>0</v>
      </c>
      <c r="BI265" s="230">
        <f>IF(N265="nulová",J265,0)</f>
        <v>0</v>
      </c>
      <c r="BJ265" s="17" t="s">
        <v>87</v>
      </c>
      <c r="BK265" s="230">
        <f>ROUND(I265*H265,2)</f>
        <v>0</v>
      </c>
      <c r="BL265" s="17" t="s">
        <v>133</v>
      </c>
      <c r="BM265" s="229" t="s">
        <v>445</v>
      </c>
    </row>
    <row r="266" s="2" customFormat="1" ht="16.5" customHeight="1">
      <c r="A266" s="38"/>
      <c r="B266" s="39"/>
      <c r="C266" s="264" t="s">
        <v>446</v>
      </c>
      <c r="D266" s="264" t="s">
        <v>241</v>
      </c>
      <c r="E266" s="265" t="s">
        <v>447</v>
      </c>
      <c r="F266" s="266" t="s">
        <v>448</v>
      </c>
      <c r="G266" s="267" t="s">
        <v>267</v>
      </c>
      <c r="H266" s="268">
        <v>1</v>
      </c>
      <c r="I266" s="269"/>
      <c r="J266" s="270">
        <f>ROUND(I266*H266,2)</f>
        <v>0</v>
      </c>
      <c r="K266" s="266" t="s">
        <v>132</v>
      </c>
      <c r="L266" s="271"/>
      <c r="M266" s="272" t="s">
        <v>1</v>
      </c>
      <c r="N266" s="273" t="s">
        <v>44</v>
      </c>
      <c r="O266" s="91"/>
      <c r="P266" s="227">
        <f>O266*H266</f>
        <v>0</v>
      </c>
      <c r="Q266" s="227">
        <v>0.081000000000000003</v>
      </c>
      <c r="R266" s="227">
        <f>Q266*H266</f>
        <v>0.081000000000000003</v>
      </c>
      <c r="S266" s="227">
        <v>0</v>
      </c>
      <c r="T266" s="228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29" t="s">
        <v>170</v>
      </c>
      <c r="AT266" s="229" t="s">
        <v>241</v>
      </c>
      <c r="AU266" s="229" t="s">
        <v>89</v>
      </c>
      <c r="AY266" s="17" t="s">
        <v>126</v>
      </c>
      <c r="BE266" s="230">
        <f>IF(N266="základní",J266,0)</f>
        <v>0</v>
      </c>
      <c r="BF266" s="230">
        <f>IF(N266="snížená",J266,0)</f>
        <v>0</v>
      </c>
      <c r="BG266" s="230">
        <f>IF(N266="zákl. přenesená",J266,0)</f>
        <v>0</v>
      </c>
      <c r="BH266" s="230">
        <f>IF(N266="sníž. přenesená",J266,0)</f>
        <v>0</v>
      </c>
      <c r="BI266" s="230">
        <f>IF(N266="nulová",J266,0)</f>
        <v>0</v>
      </c>
      <c r="BJ266" s="17" t="s">
        <v>87</v>
      </c>
      <c r="BK266" s="230">
        <f>ROUND(I266*H266,2)</f>
        <v>0</v>
      </c>
      <c r="BL266" s="17" t="s">
        <v>133</v>
      </c>
      <c r="BM266" s="229" t="s">
        <v>449</v>
      </c>
    </row>
    <row r="267" s="2" customFormat="1" ht="37.8" customHeight="1">
      <c r="A267" s="38"/>
      <c r="B267" s="39"/>
      <c r="C267" s="218" t="s">
        <v>450</v>
      </c>
      <c r="D267" s="218" t="s">
        <v>128</v>
      </c>
      <c r="E267" s="219" t="s">
        <v>451</v>
      </c>
      <c r="F267" s="220" t="s">
        <v>452</v>
      </c>
      <c r="G267" s="221" t="s">
        <v>267</v>
      </c>
      <c r="H267" s="222">
        <v>5</v>
      </c>
      <c r="I267" s="223"/>
      <c r="J267" s="224">
        <f>ROUND(I267*H267,2)</f>
        <v>0</v>
      </c>
      <c r="K267" s="220" t="s">
        <v>1</v>
      </c>
      <c r="L267" s="44"/>
      <c r="M267" s="225" t="s">
        <v>1</v>
      </c>
      <c r="N267" s="226" t="s">
        <v>44</v>
      </c>
      <c r="O267" s="91"/>
      <c r="P267" s="227">
        <f>O267*H267</f>
        <v>0</v>
      </c>
      <c r="Q267" s="227">
        <v>0.0070200000000000002</v>
      </c>
      <c r="R267" s="227">
        <f>Q267*H267</f>
        <v>0.035099999999999999</v>
      </c>
      <c r="S267" s="227">
        <v>0</v>
      </c>
      <c r="T267" s="228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29" t="s">
        <v>133</v>
      </c>
      <c r="AT267" s="229" t="s">
        <v>128</v>
      </c>
      <c r="AU267" s="229" t="s">
        <v>89</v>
      </c>
      <c r="AY267" s="17" t="s">
        <v>126</v>
      </c>
      <c r="BE267" s="230">
        <f>IF(N267="základní",J267,0)</f>
        <v>0</v>
      </c>
      <c r="BF267" s="230">
        <f>IF(N267="snížená",J267,0)</f>
        <v>0</v>
      </c>
      <c r="BG267" s="230">
        <f>IF(N267="zákl. přenesená",J267,0)</f>
        <v>0</v>
      </c>
      <c r="BH267" s="230">
        <f>IF(N267="sníž. přenesená",J267,0)</f>
        <v>0</v>
      </c>
      <c r="BI267" s="230">
        <f>IF(N267="nulová",J267,0)</f>
        <v>0</v>
      </c>
      <c r="BJ267" s="17" t="s">
        <v>87</v>
      </c>
      <c r="BK267" s="230">
        <f>ROUND(I267*H267,2)</f>
        <v>0</v>
      </c>
      <c r="BL267" s="17" t="s">
        <v>133</v>
      </c>
      <c r="BM267" s="229" t="s">
        <v>453</v>
      </c>
    </row>
    <row r="268" s="13" customFormat="1">
      <c r="A268" s="13"/>
      <c r="B268" s="231"/>
      <c r="C268" s="232"/>
      <c r="D268" s="233" t="s">
        <v>135</v>
      </c>
      <c r="E268" s="234" t="s">
        <v>1</v>
      </c>
      <c r="F268" s="235" t="s">
        <v>454</v>
      </c>
      <c r="G268" s="232"/>
      <c r="H268" s="236">
        <v>5</v>
      </c>
      <c r="I268" s="237"/>
      <c r="J268" s="232"/>
      <c r="K268" s="232"/>
      <c r="L268" s="238"/>
      <c r="M268" s="239"/>
      <c r="N268" s="240"/>
      <c r="O268" s="240"/>
      <c r="P268" s="240"/>
      <c r="Q268" s="240"/>
      <c r="R268" s="240"/>
      <c r="S268" s="240"/>
      <c r="T268" s="241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2" t="s">
        <v>135</v>
      </c>
      <c r="AU268" s="242" t="s">
        <v>89</v>
      </c>
      <c r="AV268" s="13" t="s">
        <v>89</v>
      </c>
      <c r="AW268" s="13" t="s">
        <v>34</v>
      </c>
      <c r="AX268" s="13" t="s">
        <v>87</v>
      </c>
      <c r="AY268" s="242" t="s">
        <v>126</v>
      </c>
    </row>
    <row r="269" s="2" customFormat="1" ht="24.15" customHeight="1">
      <c r="A269" s="38"/>
      <c r="B269" s="39"/>
      <c r="C269" s="264" t="s">
        <v>455</v>
      </c>
      <c r="D269" s="264" t="s">
        <v>241</v>
      </c>
      <c r="E269" s="265" t="s">
        <v>456</v>
      </c>
      <c r="F269" s="266" t="s">
        <v>457</v>
      </c>
      <c r="G269" s="267" t="s">
        <v>267</v>
      </c>
      <c r="H269" s="268">
        <v>2</v>
      </c>
      <c r="I269" s="269"/>
      <c r="J269" s="270">
        <f>ROUND(I269*H269,2)</f>
        <v>0</v>
      </c>
      <c r="K269" s="266" t="s">
        <v>1</v>
      </c>
      <c r="L269" s="271"/>
      <c r="M269" s="272" t="s">
        <v>1</v>
      </c>
      <c r="N269" s="273" t="s">
        <v>44</v>
      </c>
      <c r="O269" s="91"/>
      <c r="P269" s="227">
        <f>O269*H269</f>
        <v>0</v>
      </c>
      <c r="Q269" s="227">
        <v>0.081000000000000003</v>
      </c>
      <c r="R269" s="227">
        <f>Q269*H269</f>
        <v>0.16200000000000001</v>
      </c>
      <c r="S269" s="227">
        <v>0</v>
      </c>
      <c r="T269" s="228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29" t="s">
        <v>170</v>
      </c>
      <c r="AT269" s="229" t="s">
        <v>241</v>
      </c>
      <c r="AU269" s="229" t="s">
        <v>89</v>
      </c>
      <c r="AY269" s="17" t="s">
        <v>126</v>
      </c>
      <c r="BE269" s="230">
        <f>IF(N269="základní",J269,0)</f>
        <v>0</v>
      </c>
      <c r="BF269" s="230">
        <f>IF(N269="snížená",J269,0)</f>
        <v>0</v>
      </c>
      <c r="BG269" s="230">
        <f>IF(N269="zákl. přenesená",J269,0)</f>
        <v>0</v>
      </c>
      <c r="BH269" s="230">
        <f>IF(N269="sníž. přenesená",J269,0)</f>
        <v>0</v>
      </c>
      <c r="BI269" s="230">
        <f>IF(N269="nulová",J269,0)</f>
        <v>0</v>
      </c>
      <c r="BJ269" s="17" t="s">
        <v>87</v>
      </c>
      <c r="BK269" s="230">
        <f>ROUND(I269*H269,2)</f>
        <v>0</v>
      </c>
      <c r="BL269" s="17" t="s">
        <v>133</v>
      </c>
      <c r="BM269" s="229" t="s">
        <v>458</v>
      </c>
    </row>
    <row r="270" s="2" customFormat="1" ht="24.15" customHeight="1">
      <c r="A270" s="38"/>
      <c r="B270" s="39"/>
      <c r="C270" s="264" t="s">
        <v>459</v>
      </c>
      <c r="D270" s="264" t="s">
        <v>241</v>
      </c>
      <c r="E270" s="265" t="s">
        <v>460</v>
      </c>
      <c r="F270" s="266" t="s">
        <v>461</v>
      </c>
      <c r="G270" s="267" t="s">
        <v>267</v>
      </c>
      <c r="H270" s="268">
        <v>3</v>
      </c>
      <c r="I270" s="269"/>
      <c r="J270" s="270">
        <f>ROUND(I270*H270,2)</f>
        <v>0</v>
      </c>
      <c r="K270" s="266" t="s">
        <v>1</v>
      </c>
      <c r="L270" s="271"/>
      <c r="M270" s="272" t="s">
        <v>1</v>
      </c>
      <c r="N270" s="273" t="s">
        <v>44</v>
      </c>
      <c r="O270" s="91"/>
      <c r="P270" s="227">
        <f>O270*H270</f>
        <v>0</v>
      </c>
      <c r="Q270" s="227">
        <v>0.079000000000000001</v>
      </c>
      <c r="R270" s="227">
        <f>Q270*H270</f>
        <v>0.23699999999999999</v>
      </c>
      <c r="S270" s="227">
        <v>0</v>
      </c>
      <c r="T270" s="228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29" t="s">
        <v>170</v>
      </c>
      <c r="AT270" s="229" t="s">
        <v>241</v>
      </c>
      <c r="AU270" s="229" t="s">
        <v>89</v>
      </c>
      <c r="AY270" s="17" t="s">
        <v>126</v>
      </c>
      <c r="BE270" s="230">
        <f>IF(N270="základní",J270,0)</f>
        <v>0</v>
      </c>
      <c r="BF270" s="230">
        <f>IF(N270="snížená",J270,0)</f>
        <v>0</v>
      </c>
      <c r="BG270" s="230">
        <f>IF(N270="zákl. přenesená",J270,0)</f>
        <v>0</v>
      </c>
      <c r="BH270" s="230">
        <f>IF(N270="sníž. přenesená",J270,0)</f>
        <v>0</v>
      </c>
      <c r="BI270" s="230">
        <f>IF(N270="nulová",J270,0)</f>
        <v>0</v>
      </c>
      <c r="BJ270" s="17" t="s">
        <v>87</v>
      </c>
      <c r="BK270" s="230">
        <f>ROUND(I270*H270,2)</f>
        <v>0</v>
      </c>
      <c r="BL270" s="17" t="s">
        <v>133</v>
      </c>
      <c r="BM270" s="229" t="s">
        <v>462</v>
      </c>
    </row>
    <row r="271" s="2" customFormat="1" ht="16.5" customHeight="1">
      <c r="A271" s="38"/>
      <c r="B271" s="39"/>
      <c r="C271" s="264" t="s">
        <v>463</v>
      </c>
      <c r="D271" s="264" t="s">
        <v>241</v>
      </c>
      <c r="E271" s="265" t="s">
        <v>464</v>
      </c>
      <c r="F271" s="266" t="s">
        <v>465</v>
      </c>
      <c r="G271" s="267" t="s">
        <v>267</v>
      </c>
      <c r="H271" s="268">
        <v>5</v>
      </c>
      <c r="I271" s="269"/>
      <c r="J271" s="270">
        <f>ROUND(I271*H271,2)</f>
        <v>0</v>
      </c>
      <c r="K271" s="266" t="s">
        <v>1</v>
      </c>
      <c r="L271" s="271"/>
      <c r="M271" s="272" t="s">
        <v>1</v>
      </c>
      <c r="N271" s="273" t="s">
        <v>44</v>
      </c>
      <c r="O271" s="91"/>
      <c r="P271" s="227">
        <f>O271*H271</f>
        <v>0</v>
      </c>
      <c r="Q271" s="227">
        <v>0.01</v>
      </c>
      <c r="R271" s="227">
        <f>Q271*H271</f>
        <v>0.050000000000000003</v>
      </c>
      <c r="S271" s="227">
        <v>0</v>
      </c>
      <c r="T271" s="228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29" t="s">
        <v>170</v>
      </c>
      <c r="AT271" s="229" t="s">
        <v>241</v>
      </c>
      <c r="AU271" s="229" t="s">
        <v>89</v>
      </c>
      <c r="AY271" s="17" t="s">
        <v>126</v>
      </c>
      <c r="BE271" s="230">
        <f>IF(N271="základní",J271,0)</f>
        <v>0</v>
      </c>
      <c r="BF271" s="230">
        <f>IF(N271="snížená",J271,0)</f>
        <v>0</v>
      </c>
      <c r="BG271" s="230">
        <f>IF(N271="zákl. přenesená",J271,0)</f>
        <v>0</v>
      </c>
      <c r="BH271" s="230">
        <f>IF(N271="sníž. přenesená",J271,0)</f>
        <v>0</v>
      </c>
      <c r="BI271" s="230">
        <f>IF(N271="nulová",J271,0)</f>
        <v>0</v>
      </c>
      <c r="BJ271" s="17" t="s">
        <v>87</v>
      </c>
      <c r="BK271" s="230">
        <f>ROUND(I271*H271,2)</f>
        <v>0</v>
      </c>
      <c r="BL271" s="17" t="s">
        <v>133</v>
      </c>
      <c r="BM271" s="229" t="s">
        <v>466</v>
      </c>
    </row>
    <row r="272" s="2" customFormat="1" ht="33" customHeight="1">
      <c r="A272" s="38"/>
      <c r="B272" s="39"/>
      <c r="C272" s="218" t="s">
        <v>467</v>
      </c>
      <c r="D272" s="218" t="s">
        <v>128</v>
      </c>
      <c r="E272" s="219" t="s">
        <v>468</v>
      </c>
      <c r="F272" s="220" t="s">
        <v>469</v>
      </c>
      <c r="G272" s="221" t="s">
        <v>161</v>
      </c>
      <c r="H272" s="222">
        <v>41.329999999999998</v>
      </c>
      <c r="I272" s="223"/>
      <c r="J272" s="224">
        <f>ROUND(I272*H272,2)</f>
        <v>0</v>
      </c>
      <c r="K272" s="220" t="s">
        <v>132</v>
      </c>
      <c r="L272" s="44"/>
      <c r="M272" s="225" t="s">
        <v>1</v>
      </c>
      <c r="N272" s="226" t="s">
        <v>44</v>
      </c>
      <c r="O272" s="91"/>
      <c r="P272" s="227">
        <f>O272*H272</f>
        <v>0</v>
      </c>
      <c r="Q272" s="227">
        <v>0</v>
      </c>
      <c r="R272" s="227">
        <f>Q272*H272</f>
        <v>0</v>
      </c>
      <c r="S272" s="227">
        <v>0</v>
      </c>
      <c r="T272" s="228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29" t="s">
        <v>133</v>
      </c>
      <c r="AT272" s="229" t="s">
        <v>128</v>
      </c>
      <c r="AU272" s="229" t="s">
        <v>89</v>
      </c>
      <c r="AY272" s="17" t="s">
        <v>126</v>
      </c>
      <c r="BE272" s="230">
        <f>IF(N272="základní",J272,0)</f>
        <v>0</v>
      </c>
      <c r="BF272" s="230">
        <f>IF(N272="snížená",J272,0)</f>
        <v>0</v>
      </c>
      <c r="BG272" s="230">
        <f>IF(N272="zákl. přenesená",J272,0)</f>
        <v>0</v>
      </c>
      <c r="BH272" s="230">
        <f>IF(N272="sníž. přenesená",J272,0)</f>
        <v>0</v>
      </c>
      <c r="BI272" s="230">
        <f>IF(N272="nulová",J272,0)</f>
        <v>0</v>
      </c>
      <c r="BJ272" s="17" t="s">
        <v>87</v>
      </c>
      <c r="BK272" s="230">
        <f>ROUND(I272*H272,2)</f>
        <v>0</v>
      </c>
      <c r="BL272" s="17" t="s">
        <v>133</v>
      </c>
      <c r="BM272" s="229" t="s">
        <v>470</v>
      </c>
    </row>
    <row r="273" s="14" customFormat="1">
      <c r="A273" s="14"/>
      <c r="B273" s="243"/>
      <c r="C273" s="244"/>
      <c r="D273" s="233" t="s">
        <v>135</v>
      </c>
      <c r="E273" s="245" t="s">
        <v>1</v>
      </c>
      <c r="F273" s="246" t="s">
        <v>174</v>
      </c>
      <c r="G273" s="244"/>
      <c r="H273" s="245" t="s">
        <v>1</v>
      </c>
      <c r="I273" s="247"/>
      <c r="J273" s="244"/>
      <c r="K273" s="244"/>
      <c r="L273" s="248"/>
      <c r="M273" s="249"/>
      <c r="N273" s="250"/>
      <c r="O273" s="250"/>
      <c r="P273" s="250"/>
      <c r="Q273" s="250"/>
      <c r="R273" s="250"/>
      <c r="S273" s="250"/>
      <c r="T273" s="251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2" t="s">
        <v>135</v>
      </c>
      <c r="AU273" s="252" t="s">
        <v>89</v>
      </c>
      <c r="AV273" s="14" t="s">
        <v>87</v>
      </c>
      <c r="AW273" s="14" t="s">
        <v>34</v>
      </c>
      <c r="AX273" s="14" t="s">
        <v>79</v>
      </c>
      <c r="AY273" s="252" t="s">
        <v>126</v>
      </c>
    </row>
    <row r="274" s="14" customFormat="1">
      <c r="A274" s="14"/>
      <c r="B274" s="243"/>
      <c r="C274" s="244"/>
      <c r="D274" s="233" t="s">
        <v>135</v>
      </c>
      <c r="E274" s="245" t="s">
        <v>1</v>
      </c>
      <c r="F274" s="246" t="s">
        <v>257</v>
      </c>
      <c r="G274" s="244"/>
      <c r="H274" s="245" t="s">
        <v>1</v>
      </c>
      <c r="I274" s="247"/>
      <c r="J274" s="244"/>
      <c r="K274" s="244"/>
      <c r="L274" s="248"/>
      <c r="M274" s="249"/>
      <c r="N274" s="250"/>
      <c r="O274" s="250"/>
      <c r="P274" s="250"/>
      <c r="Q274" s="250"/>
      <c r="R274" s="250"/>
      <c r="S274" s="250"/>
      <c r="T274" s="251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2" t="s">
        <v>135</v>
      </c>
      <c r="AU274" s="252" t="s">
        <v>89</v>
      </c>
      <c r="AV274" s="14" t="s">
        <v>87</v>
      </c>
      <c r="AW274" s="14" t="s">
        <v>34</v>
      </c>
      <c r="AX274" s="14" t="s">
        <v>79</v>
      </c>
      <c r="AY274" s="252" t="s">
        <v>126</v>
      </c>
    </row>
    <row r="275" s="13" customFormat="1">
      <c r="A275" s="13"/>
      <c r="B275" s="231"/>
      <c r="C275" s="232"/>
      <c r="D275" s="233" t="s">
        <v>135</v>
      </c>
      <c r="E275" s="234" t="s">
        <v>1</v>
      </c>
      <c r="F275" s="235" t="s">
        <v>471</v>
      </c>
      <c r="G275" s="232"/>
      <c r="H275" s="236">
        <v>41.329999999999998</v>
      </c>
      <c r="I275" s="237"/>
      <c r="J275" s="232"/>
      <c r="K275" s="232"/>
      <c r="L275" s="238"/>
      <c r="M275" s="239"/>
      <c r="N275" s="240"/>
      <c r="O275" s="240"/>
      <c r="P275" s="240"/>
      <c r="Q275" s="240"/>
      <c r="R275" s="240"/>
      <c r="S275" s="240"/>
      <c r="T275" s="241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2" t="s">
        <v>135</v>
      </c>
      <c r="AU275" s="242" t="s">
        <v>89</v>
      </c>
      <c r="AV275" s="13" t="s">
        <v>89</v>
      </c>
      <c r="AW275" s="13" t="s">
        <v>34</v>
      </c>
      <c r="AX275" s="13" t="s">
        <v>87</v>
      </c>
      <c r="AY275" s="242" t="s">
        <v>126</v>
      </c>
    </row>
    <row r="276" s="12" customFormat="1" ht="22.8" customHeight="1">
      <c r="A276" s="12"/>
      <c r="B276" s="202"/>
      <c r="C276" s="203"/>
      <c r="D276" s="204" t="s">
        <v>78</v>
      </c>
      <c r="E276" s="216" t="s">
        <v>472</v>
      </c>
      <c r="F276" s="216" t="s">
        <v>473</v>
      </c>
      <c r="G276" s="203"/>
      <c r="H276" s="203"/>
      <c r="I276" s="206"/>
      <c r="J276" s="217">
        <f>BK276</f>
        <v>0</v>
      </c>
      <c r="K276" s="203"/>
      <c r="L276" s="208"/>
      <c r="M276" s="209"/>
      <c r="N276" s="210"/>
      <c r="O276" s="210"/>
      <c r="P276" s="211">
        <f>SUM(P277:P290)</f>
        <v>0</v>
      </c>
      <c r="Q276" s="210"/>
      <c r="R276" s="211">
        <f>SUM(R277:R290)</f>
        <v>0</v>
      </c>
      <c r="S276" s="210"/>
      <c r="T276" s="212">
        <f>SUM(T277:T290)</f>
        <v>0</v>
      </c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R276" s="213" t="s">
        <v>87</v>
      </c>
      <c r="AT276" s="214" t="s">
        <v>78</v>
      </c>
      <c r="AU276" s="214" t="s">
        <v>87</v>
      </c>
      <c r="AY276" s="213" t="s">
        <v>126</v>
      </c>
      <c r="BK276" s="215">
        <f>SUM(BK277:BK290)</f>
        <v>0</v>
      </c>
    </row>
    <row r="277" s="2" customFormat="1" ht="37.8" customHeight="1">
      <c r="A277" s="38"/>
      <c r="B277" s="39"/>
      <c r="C277" s="218" t="s">
        <v>474</v>
      </c>
      <c r="D277" s="218" t="s">
        <v>128</v>
      </c>
      <c r="E277" s="219" t="s">
        <v>475</v>
      </c>
      <c r="F277" s="220" t="s">
        <v>476</v>
      </c>
      <c r="G277" s="221" t="s">
        <v>230</v>
      </c>
      <c r="H277" s="222">
        <v>337.32999999999998</v>
      </c>
      <c r="I277" s="223"/>
      <c r="J277" s="224">
        <f>ROUND(I277*H277,2)</f>
        <v>0</v>
      </c>
      <c r="K277" s="220" t="s">
        <v>132</v>
      </c>
      <c r="L277" s="44"/>
      <c r="M277" s="225" t="s">
        <v>1</v>
      </c>
      <c r="N277" s="226" t="s">
        <v>44</v>
      </c>
      <c r="O277" s="91"/>
      <c r="P277" s="227">
        <f>O277*H277</f>
        <v>0</v>
      </c>
      <c r="Q277" s="227">
        <v>0</v>
      </c>
      <c r="R277" s="227">
        <f>Q277*H277</f>
        <v>0</v>
      </c>
      <c r="S277" s="227">
        <v>0</v>
      </c>
      <c r="T277" s="228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29" t="s">
        <v>133</v>
      </c>
      <c r="AT277" s="229" t="s">
        <v>128</v>
      </c>
      <c r="AU277" s="229" t="s">
        <v>89</v>
      </c>
      <c r="AY277" s="17" t="s">
        <v>126</v>
      </c>
      <c r="BE277" s="230">
        <f>IF(N277="základní",J277,0)</f>
        <v>0</v>
      </c>
      <c r="BF277" s="230">
        <f>IF(N277="snížená",J277,0)</f>
        <v>0</v>
      </c>
      <c r="BG277" s="230">
        <f>IF(N277="zákl. přenesená",J277,0)</f>
        <v>0</v>
      </c>
      <c r="BH277" s="230">
        <f>IF(N277="sníž. přenesená",J277,0)</f>
        <v>0</v>
      </c>
      <c r="BI277" s="230">
        <f>IF(N277="nulová",J277,0)</f>
        <v>0</v>
      </c>
      <c r="BJ277" s="17" t="s">
        <v>87</v>
      </c>
      <c r="BK277" s="230">
        <f>ROUND(I277*H277,2)</f>
        <v>0</v>
      </c>
      <c r="BL277" s="17" t="s">
        <v>133</v>
      </c>
      <c r="BM277" s="229" t="s">
        <v>477</v>
      </c>
    </row>
    <row r="278" s="13" customFormat="1">
      <c r="A278" s="13"/>
      <c r="B278" s="231"/>
      <c r="C278" s="232"/>
      <c r="D278" s="233" t="s">
        <v>135</v>
      </c>
      <c r="E278" s="234" t="s">
        <v>1</v>
      </c>
      <c r="F278" s="235" t="s">
        <v>478</v>
      </c>
      <c r="G278" s="232"/>
      <c r="H278" s="236">
        <v>6.3899999999999997</v>
      </c>
      <c r="I278" s="237"/>
      <c r="J278" s="232"/>
      <c r="K278" s="232"/>
      <c r="L278" s="238"/>
      <c r="M278" s="239"/>
      <c r="N278" s="240"/>
      <c r="O278" s="240"/>
      <c r="P278" s="240"/>
      <c r="Q278" s="240"/>
      <c r="R278" s="240"/>
      <c r="S278" s="240"/>
      <c r="T278" s="241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2" t="s">
        <v>135</v>
      </c>
      <c r="AU278" s="242" t="s">
        <v>89</v>
      </c>
      <c r="AV278" s="13" t="s">
        <v>89</v>
      </c>
      <c r="AW278" s="13" t="s">
        <v>34</v>
      </c>
      <c r="AX278" s="13" t="s">
        <v>79</v>
      </c>
      <c r="AY278" s="242" t="s">
        <v>126</v>
      </c>
    </row>
    <row r="279" s="13" customFormat="1">
      <c r="A279" s="13"/>
      <c r="B279" s="231"/>
      <c r="C279" s="232"/>
      <c r="D279" s="233" t="s">
        <v>135</v>
      </c>
      <c r="E279" s="234" t="s">
        <v>1</v>
      </c>
      <c r="F279" s="235" t="s">
        <v>479</v>
      </c>
      <c r="G279" s="232"/>
      <c r="H279" s="236">
        <v>315</v>
      </c>
      <c r="I279" s="237"/>
      <c r="J279" s="232"/>
      <c r="K279" s="232"/>
      <c r="L279" s="238"/>
      <c r="M279" s="239"/>
      <c r="N279" s="240"/>
      <c r="O279" s="240"/>
      <c r="P279" s="240"/>
      <c r="Q279" s="240"/>
      <c r="R279" s="240"/>
      <c r="S279" s="240"/>
      <c r="T279" s="241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2" t="s">
        <v>135</v>
      </c>
      <c r="AU279" s="242" t="s">
        <v>89</v>
      </c>
      <c r="AV279" s="13" t="s">
        <v>89</v>
      </c>
      <c r="AW279" s="13" t="s">
        <v>34</v>
      </c>
      <c r="AX279" s="13" t="s">
        <v>79</v>
      </c>
      <c r="AY279" s="242" t="s">
        <v>126</v>
      </c>
    </row>
    <row r="280" s="13" customFormat="1">
      <c r="A280" s="13"/>
      <c r="B280" s="231"/>
      <c r="C280" s="232"/>
      <c r="D280" s="233" t="s">
        <v>135</v>
      </c>
      <c r="E280" s="234" t="s">
        <v>1</v>
      </c>
      <c r="F280" s="235" t="s">
        <v>480</v>
      </c>
      <c r="G280" s="232"/>
      <c r="H280" s="236">
        <v>15.94</v>
      </c>
      <c r="I280" s="237"/>
      <c r="J280" s="232"/>
      <c r="K280" s="232"/>
      <c r="L280" s="238"/>
      <c r="M280" s="239"/>
      <c r="N280" s="240"/>
      <c r="O280" s="240"/>
      <c r="P280" s="240"/>
      <c r="Q280" s="240"/>
      <c r="R280" s="240"/>
      <c r="S280" s="240"/>
      <c r="T280" s="241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2" t="s">
        <v>135</v>
      </c>
      <c r="AU280" s="242" t="s">
        <v>89</v>
      </c>
      <c r="AV280" s="13" t="s">
        <v>89</v>
      </c>
      <c r="AW280" s="13" t="s">
        <v>34</v>
      </c>
      <c r="AX280" s="13" t="s">
        <v>79</v>
      </c>
      <c r="AY280" s="242" t="s">
        <v>126</v>
      </c>
    </row>
    <row r="281" s="15" customFormat="1">
      <c r="A281" s="15"/>
      <c r="B281" s="253"/>
      <c r="C281" s="254"/>
      <c r="D281" s="233" t="s">
        <v>135</v>
      </c>
      <c r="E281" s="255" t="s">
        <v>1</v>
      </c>
      <c r="F281" s="256" t="s">
        <v>180</v>
      </c>
      <c r="G281" s="254"/>
      <c r="H281" s="257">
        <v>337.32999999999998</v>
      </c>
      <c r="I281" s="258"/>
      <c r="J281" s="254"/>
      <c r="K281" s="254"/>
      <c r="L281" s="259"/>
      <c r="M281" s="260"/>
      <c r="N281" s="261"/>
      <c r="O281" s="261"/>
      <c r="P281" s="261"/>
      <c r="Q281" s="261"/>
      <c r="R281" s="261"/>
      <c r="S281" s="261"/>
      <c r="T281" s="262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T281" s="263" t="s">
        <v>135</v>
      </c>
      <c r="AU281" s="263" t="s">
        <v>89</v>
      </c>
      <c r="AV281" s="15" t="s">
        <v>133</v>
      </c>
      <c r="AW281" s="15" t="s">
        <v>34</v>
      </c>
      <c r="AX281" s="15" t="s">
        <v>87</v>
      </c>
      <c r="AY281" s="263" t="s">
        <v>126</v>
      </c>
    </row>
    <row r="282" s="2" customFormat="1" ht="37.8" customHeight="1">
      <c r="A282" s="38"/>
      <c r="B282" s="39"/>
      <c r="C282" s="218" t="s">
        <v>481</v>
      </c>
      <c r="D282" s="218" t="s">
        <v>128</v>
      </c>
      <c r="E282" s="219" t="s">
        <v>482</v>
      </c>
      <c r="F282" s="220" t="s">
        <v>483</v>
      </c>
      <c r="G282" s="221" t="s">
        <v>230</v>
      </c>
      <c r="H282" s="222">
        <v>4047.96</v>
      </c>
      <c r="I282" s="223"/>
      <c r="J282" s="224">
        <f>ROUND(I282*H282,2)</f>
        <v>0</v>
      </c>
      <c r="K282" s="220" t="s">
        <v>132</v>
      </c>
      <c r="L282" s="44"/>
      <c r="M282" s="225" t="s">
        <v>1</v>
      </c>
      <c r="N282" s="226" t="s">
        <v>44</v>
      </c>
      <c r="O282" s="91"/>
      <c r="P282" s="227">
        <f>O282*H282</f>
        <v>0</v>
      </c>
      <c r="Q282" s="227">
        <v>0</v>
      </c>
      <c r="R282" s="227">
        <f>Q282*H282</f>
        <v>0</v>
      </c>
      <c r="S282" s="227">
        <v>0</v>
      </c>
      <c r="T282" s="228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29" t="s">
        <v>133</v>
      </c>
      <c r="AT282" s="229" t="s">
        <v>128</v>
      </c>
      <c r="AU282" s="229" t="s">
        <v>89</v>
      </c>
      <c r="AY282" s="17" t="s">
        <v>126</v>
      </c>
      <c r="BE282" s="230">
        <f>IF(N282="základní",J282,0)</f>
        <v>0</v>
      </c>
      <c r="BF282" s="230">
        <f>IF(N282="snížená",J282,0)</f>
        <v>0</v>
      </c>
      <c r="BG282" s="230">
        <f>IF(N282="zákl. přenesená",J282,0)</f>
        <v>0</v>
      </c>
      <c r="BH282" s="230">
        <f>IF(N282="sníž. přenesená",J282,0)</f>
        <v>0</v>
      </c>
      <c r="BI282" s="230">
        <f>IF(N282="nulová",J282,0)</f>
        <v>0</v>
      </c>
      <c r="BJ282" s="17" t="s">
        <v>87</v>
      </c>
      <c r="BK282" s="230">
        <f>ROUND(I282*H282,2)</f>
        <v>0</v>
      </c>
      <c r="BL282" s="17" t="s">
        <v>133</v>
      </c>
      <c r="BM282" s="229" t="s">
        <v>484</v>
      </c>
    </row>
    <row r="283" s="14" customFormat="1">
      <c r="A283" s="14"/>
      <c r="B283" s="243"/>
      <c r="C283" s="244"/>
      <c r="D283" s="233" t="s">
        <v>135</v>
      </c>
      <c r="E283" s="245" t="s">
        <v>1</v>
      </c>
      <c r="F283" s="246" t="s">
        <v>485</v>
      </c>
      <c r="G283" s="244"/>
      <c r="H283" s="245" t="s">
        <v>1</v>
      </c>
      <c r="I283" s="247"/>
      <c r="J283" s="244"/>
      <c r="K283" s="244"/>
      <c r="L283" s="248"/>
      <c r="M283" s="249"/>
      <c r="N283" s="250"/>
      <c r="O283" s="250"/>
      <c r="P283" s="250"/>
      <c r="Q283" s="250"/>
      <c r="R283" s="250"/>
      <c r="S283" s="250"/>
      <c r="T283" s="251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2" t="s">
        <v>135</v>
      </c>
      <c r="AU283" s="252" t="s">
        <v>89</v>
      </c>
      <c r="AV283" s="14" t="s">
        <v>87</v>
      </c>
      <c r="AW283" s="14" t="s">
        <v>34</v>
      </c>
      <c r="AX283" s="14" t="s">
        <v>79</v>
      </c>
      <c r="AY283" s="252" t="s">
        <v>126</v>
      </c>
    </row>
    <row r="284" s="13" customFormat="1">
      <c r="A284" s="13"/>
      <c r="B284" s="231"/>
      <c r="C284" s="232"/>
      <c r="D284" s="233" t="s">
        <v>135</v>
      </c>
      <c r="E284" s="234" t="s">
        <v>1</v>
      </c>
      <c r="F284" s="235" t="s">
        <v>486</v>
      </c>
      <c r="G284" s="232"/>
      <c r="H284" s="236">
        <v>4047.96</v>
      </c>
      <c r="I284" s="237"/>
      <c r="J284" s="232"/>
      <c r="K284" s="232"/>
      <c r="L284" s="238"/>
      <c r="M284" s="239"/>
      <c r="N284" s="240"/>
      <c r="O284" s="240"/>
      <c r="P284" s="240"/>
      <c r="Q284" s="240"/>
      <c r="R284" s="240"/>
      <c r="S284" s="240"/>
      <c r="T284" s="241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2" t="s">
        <v>135</v>
      </c>
      <c r="AU284" s="242" t="s">
        <v>89</v>
      </c>
      <c r="AV284" s="13" t="s">
        <v>89</v>
      </c>
      <c r="AW284" s="13" t="s">
        <v>34</v>
      </c>
      <c r="AX284" s="13" t="s">
        <v>87</v>
      </c>
      <c r="AY284" s="242" t="s">
        <v>126</v>
      </c>
    </row>
    <row r="285" s="2" customFormat="1" ht="44.25" customHeight="1">
      <c r="A285" s="38"/>
      <c r="B285" s="39"/>
      <c r="C285" s="218" t="s">
        <v>487</v>
      </c>
      <c r="D285" s="218" t="s">
        <v>128</v>
      </c>
      <c r="E285" s="219" t="s">
        <v>488</v>
      </c>
      <c r="F285" s="220" t="s">
        <v>489</v>
      </c>
      <c r="G285" s="221" t="s">
        <v>230</v>
      </c>
      <c r="H285" s="222">
        <v>330.94</v>
      </c>
      <c r="I285" s="223"/>
      <c r="J285" s="224">
        <f>ROUND(I285*H285,2)</f>
        <v>0</v>
      </c>
      <c r="K285" s="220" t="s">
        <v>132</v>
      </c>
      <c r="L285" s="44"/>
      <c r="M285" s="225" t="s">
        <v>1</v>
      </c>
      <c r="N285" s="226" t="s">
        <v>44</v>
      </c>
      <c r="O285" s="91"/>
      <c r="P285" s="227">
        <f>O285*H285</f>
        <v>0</v>
      </c>
      <c r="Q285" s="227">
        <v>0</v>
      </c>
      <c r="R285" s="227">
        <f>Q285*H285</f>
        <v>0</v>
      </c>
      <c r="S285" s="227">
        <v>0</v>
      </c>
      <c r="T285" s="228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29" t="s">
        <v>133</v>
      </c>
      <c r="AT285" s="229" t="s">
        <v>128</v>
      </c>
      <c r="AU285" s="229" t="s">
        <v>89</v>
      </c>
      <c r="AY285" s="17" t="s">
        <v>126</v>
      </c>
      <c r="BE285" s="230">
        <f>IF(N285="základní",J285,0)</f>
        <v>0</v>
      </c>
      <c r="BF285" s="230">
        <f>IF(N285="snížená",J285,0)</f>
        <v>0</v>
      </c>
      <c r="BG285" s="230">
        <f>IF(N285="zákl. přenesená",J285,0)</f>
        <v>0</v>
      </c>
      <c r="BH285" s="230">
        <f>IF(N285="sníž. přenesená",J285,0)</f>
        <v>0</v>
      </c>
      <c r="BI285" s="230">
        <f>IF(N285="nulová",J285,0)</f>
        <v>0</v>
      </c>
      <c r="BJ285" s="17" t="s">
        <v>87</v>
      </c>
      <c r="BK285" s="230">
        <f>ROUND(I285*H285,2)</f>
        <v>0</v>
      </c>
      <c r="BL285" s="17" t="s">
        <v>133</v>
      </c>
      <c r="BM285" s="229" t="s">
        <v>490</v>
      </c>
    </row>
    <row r="286" s="13" customFormat="1">
      <c r="A286" s="13"/>
      <c r="B286" s="231"/>
      <c r="C286" s="232"/>
      <c r="D286" s="233" t="s">
        <v>135</v>
      </c>
      <c r="E286" s="234" t="s">
        <v>1</v>
      </c>
      <c r="F286" s="235" t="s">
        <v>479</v>
      </c>
      <c r="G286" s="232"/>
      <c r="H286" s="236">
        <v>315</v>
      </c>
      <c r="I286" s="237"/>
      <c r="J286" s="232"/>
      <c r="K286" s="232"/>
      <c r="L286" s="238"/>
      <c r="M286" s="239"/>
      <c r="N286" s="240"/>
      <c r="O286" s="240"/>
      <c r="P286" s="240"/>
      <c r="Q286" s="240"/>
      <c r="R286" s="240"/>
      <c r="S286" s="240"/>
      <c r="T286" s="241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2" t="s">
        <v>135</v>
      </c>
      <c r="AU286" s="242" t="s">
        <v>89</v>
      </c>
      <c r="AV286" s="13" t="s">
        <v>89</v>
      </c>
      <c r="AW286" s="13" t="s">
        <v>34</v>
      </c>
      <c r="AX286" s="13" t="s">
        <v>79</v>
      </c>
      <c r="AY286" s="242" t="s">
        <v>126</v>
      </c>
    </row>
    <row r="287" s="13" customFormat="1">
      <c r="A287" s="13"/>
      <c r="B287" s="231"/>
      <c r="C287" s="232"/>
      <c r="D287" s="233" t="s">
        <v>135</v>
      </c>
      <c r="E287" s="234" t="s">
        <v>1</v>
      </c>
      <c r="F287" s="235" t="s">
        <v>480</v>
      </c>
      <c r="G287" s="232"/>
      <c r="H287" s="236">
        <v>15.94</v>
      </c>
      <c r="I287" s="237"/>
      <c r="J287" s="232"/>
      <c r="K287" s="232"/>
      <c r="L287" s="238"/>
      <c r="M287" s="239"/>
      <c r="N287" s="240"/>
      <c r="O287" s="240"/>
      <c r="P287" s="240"/>
      <c r="Q287" s="240"/>
      <c r="R287" s="240"/>
      <c r="S287" s="240"/>
      <c r="T287" s="241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2" t="s">
        <v>135</v>
      </c>
      <c r="AU287" s="242" t="s">
        <v>89</v>
      </c>
      <c r="AV287" s="13" t="s">
        <v>89</v>
      </c>
      <c r="AW287" s="13" t="s">
        <v>34</v>
      </c>
      <c r="AX287" s="13" t="s">
        <v>79</v>
      </c>
      <c r="AY287" s="242" t="s">
        <v>126</v>
      </c>
    </row>
    <row r="288" s="15" customFormat="1">
      <c r="A288" s="15"/>
      <c r="B288" s="253"/>
      <c r="C288" s="254"/>
      <c r="D288" s="233" t="s">
        <v>135</v>
      </c>
      <c r="E288" s="255" t="s">
        <v>1</v>
      </c>
      <c r="F288" s="256" t="s">
        <v>180</v>
      </c>
      <c r="G288" s="254"/>
      <c r="H288" s="257">
        <v>330.94</v>
      </c>
      <c r="I288" s="258"/>
      <c r="J288" s="254"/>
      <c r="K288" s="254"/>
      <c r="L288" s="259"/>
      <c r="M288" s="260"/>
      <c r="N288" s="261"/>
      <c r="O288" s="261"/>
      <c r="P288" s="261"/>
      <c r="Q288" s="261"/>
      <c r="R288" s="261"/>
      <c r="S288" s="261"/>
      <c r="T288" s="262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  <c r="AT288" s="263" t="s">
        <v>135</v>
      </c>
      <c r="AU288" s="263" t="s">
        <v>89</v>
      </c>
      <c r="AV288" s="15" t="s">
        <v>133</v>
      </c>
      <c r="AW288" s="15" t="s">
        <v>34</v>
      </c>
      <c r="AX288" s="15" t="s">
        <v>87</v>
      </c>
      <c r="AY288" s="263" t="s">
        <v>126</v>
      </c>
    </row>
    <row r="289" s="2" customFormat="1" ht="44.25" customHeight="1">
      <c r="A289" s="38"/>
      <c r="B289" s="39"/>
      <c r="C289" s="218" t="s">
        <v>491</v>
      </c>
      <c r="D289" s="218" t="s">
        <v>128</v>
      </c>
      <c r="E289" s="219" t="s">
        <v>492</v>
      </c>
      <c r="F289" s="220" t="s">
        <v>493</v>
      </c>
      <c r="G289" s="221" t="s">
        <v>230</v>
      </c>
      <c r="H289" s="222">
        <v>6.3899999999999997</v>
      </c>
      <c r="I289" s="223"/>
      <c r="J289" s="224">
        <f>ROUND(I289*H289,2)</f>
        <v>0</v>
      </c>
      <c r="K289" s="220" t="s">
        <v>132</v>
      </c>
      <c r="L289" s="44"/>
      <c r="M289" s="225" t="s">
        <v>1</v>
      </c>
      <c r="N289" s="226" t="s">
        <v>44</v>
      </c>
      <c r="O289" s="91"/>
      <c r="P289" s="227">
        <f>O289*H289</f>
        <v>0</v>
      </c>
      <c r="Q289" s="227">
        <v>0</v>
      </c>
      <c r="R289" s="227">
        <f>Q289*H289</f>
        <v>0</v>
      </c>
      <c r="S289" s="227">
        <v>0</v>
      </c>
      <c r="T289" s="228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29" t="s">
        <v>133</v>
      </c>
      <c r="AT289" s="229" t="s">
        <v>128</v>
      </c>
      <c r="AU289" s="229" t="s">
        <v>89</v>
      </c>
      <c r="AY289" s="17" t="s">
        <v>126</v>
      </c>
      <c r="BE289" s="230">
        <f>IF(N289="základní",J289,0)</f>
        <v>0</v>
      </c>
      <c r="BF289" s="230">
        <f>IF(N289="snížená",J289,0)</f>
        <v>0</v>
      </c>
      <c r="BG289" s="230">
        <f>IF(N289="zákl. přenesená",J289,0)</f>
        <v>0</v>
      </c>
      <c r="BH289" s="230">
        <f>IF(N289="sníž. přenesená",J289,0)</f>
        <v>0</v>
      </c>
      <c r="BI289" s="230">
        <f>IF(N289="nulová",J289,0)</f>
        <v>0</v>
      </c>
      <c r="BJ289" s="17" t="s">
        <v>87</v>
      </c>
      <c r="BK289" s="230">
        <f>ROUND(I289*H289,2)</f>
        <v>0</v>
      </c>
      <c r="BL289" s="17" t="s">
        <v>133</v>
      </c>
      <c r="BM289" s="229" t="s">
        <v>494</v>
      </c>
    </row>
    <row r="290" s="13" customFormat="1">
      <c r="A290" s="13"/>
      <c r="B290" s="231"/>
      <c r="C290" s="232"/>
      <c r="D290" s="233" t="s">
        <v>135</v>
      </c>
      <c r="E290" s="234" t="s">
        <v>1</v>
      </c>
      <c r="F290" s="235" t="s">
        <v>478</v>
      </c>
      <c r="G290" s="232"/>
      <c r="H290" s="236">
        <v>6.3899999999999997</v>
      </c>
      <c r="I290" s="237"/>
      <c r="J290" s="232"/>
      <c r="K290" s="232"/>
      <c r="L290" s="238"/>
      <c r="M290" s="239"/>
      <c r="N290" s="240"/>
      <c r="O290" s="240"/>
      <c r="P290" s="240"/>
      <c r="Q290" s="240"/>
      <c r="R290" s="240"/>
      <c r="S290" s="240"/>
      <c r="T290" s="241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2" t="s">
        <v>135</v>
      </c>
      <c r="AU290" s="242" t="s">
        <v>89</v>
      </c>
      <c r="AV290" s="13" t="s">
        <v>89</v>
      </c>
      <c r="AW290" s="13" t="s">
        <v>34</v>
      </c>
      <c r="AX290" s="13" t="s">
        <v>87</v>
      </c>
      <c r="AY290" s="242" t="s">
        <v>126</v>
      </c>
    </row>
    <row r="291" s="12" customFormat="1" ht="22.8" customHeight="1">
      <c r="A291" s="12"/>
      <c r="B291" s="202"/>
      <c r="C291" s="203"/>
      <c r="D291" s="204" t="s">
        <v>78</v>
      </c>
      <c r="E291" s="216" t="s">
        <v>495</v>
      </c>
      <c r="F291" s="216" t="s">
        <v>496</v>
      </c>
      <c r="G291" s="203"/>
      <c r="H291" s="203"/>
      <c r="I291" s="206"/>
      <c r="J291" s="217">
        <f>BK291</f>
        <v>0</v>
      </c>
      <c r="K291" s="203"/>
      <c r="L291" s="208"/>
      <c r="M291" s="209"/>
      <c r="N291" s="210"/>
      <c r="O291" s="210"/>
      <c r="P291" s="211">
        <f>P292</f>
        <v>0</v>
      </c>
      <c r="Q291" s="210"/>
      <c r="R291" s="211">
        <f>R292</f>
        <v>0</v>
      </c>
      <c r="S291" s="210"/>
      <c r="T291" s="212">
        <f>T292</f>
        <v>0</v>
      </c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R291" s="213" t="s">
        <v>87</v>
      </c>
      <c r="AT291" s="214" t="s">
        <v>78</v>
      </c>
      <c r="AU291" s="214" t="s">
        <v>87</v>
      </c>
      <c r="AY291" s="213" t="s">
        <v>126</v>
      </c>
      <c r="BK291" s="215">
        <f>BK292</f>
        <v>0</v>
      </c>
    </row>
    <row r="292" s="2" customFormat="1" ht="49.05" customHeight="1">
      <c r="A292" s="38"/>
      <c r="B292" s="39"/>
      <c r="C292" s="218" t="s">
        <v>497</v>
      </c>
      <c r="D292" s="218" t="s">
        <v>128</v>
      </c>
      <c r="E292" s="219" t="s">
        <v>498</v>
      </c>
      <c r="F292" s="220" t="s">
        <v>499</v>
      </c>
      <c r="G292" s="221" t="s">
        <v>230</v>
      </c>
      <c r="H292" s="222">
        <v>2386.5929999999998</v>
      </c>
      <c r="I292" s="223"/>
      <c r="J292" s="224">
        <f>ROUND(I292*H292,2)</f>
        <v>0</v>
      </c>
      <c r="K292" s="220" t="s">
        <v>132</v>
      </c>
      <c r="L292" s="44"/>
      <c r="M292" s="225" t="s">
        <v>1</v>
      </c>
      <c r="N292" s="226" t="s">
        <v>44</v>
      </c>
      <c r="O292" s="91"/>
      <c r="P292" s="227">
        <f>O292*H292</f>
        <v>0</v>
      </c>
      <c r="Q292" s="227">
        <v>0</v>
      </c>
      <c r="R292" s="227">
        <f>Q292*H292</f>
        <v>0</v>
      </c>
      <c r="S292" s="227">
        <v>0</v>
      </c>
      <c r="T292" s="228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29" t="s">
        <v>133</v>
      </c>
      <c r="AT292" s="229" t="s">
        <v>128</v>
      </c>
      <c r="AU292" s="229" t="s">
        <v>89</v>
      </c>
      <c r="AY292" s="17" t="s">
        <v>126</v>
      </c>
      <c r="BE292" s="230">
        <f>IF(N292="základní",J292,0)</f>
        <v>0</v>
      </c>
      <c r="BF292" s="230">
        <f>IF(N292="snížená",J292,0)</f>
        <v>0</v>
      </c>
      <c r="BG292" s="230">
        <f>IF(N292="zákl. přenesená",J292,0)</f>
        <v>0</v>
      </c>
      <c r="BH292" s="230">
        <f>IF(N292="sníž. přenesená",J292,0)</f>
        <v>0</v>
      </c>
      <c r="BI292" s="230">
        <f>IF(N292="nulová",J292,0)</f>
        <v>0</v>
      </c>
      <c r="BJ292" s="17" t="s">
        <v>87</v>
      </c>
      <c r="BK292" s="230">
        <f>ROUND(I292*H292,2)</f>
        <v>0</v>
      </c>
      <c r="BL292" s="17" t="s">
        <v>133</v>
      </c>
      <c r="BM292" s="229" t="s">
        <v>500</v>
      </c>
    </row>
    <row r="293" s="12" customFormat="1" ht="25.92" customHeight="1">
      <c r="A293" s="12"/>
      <c r="B293" s="202"/>
      <c r="C293" s="203"/>
      <c r="D293" s="204" t="s">
        <v>78</v>
      </c>
      <c r="E293" s="205" t="s">
        <v>501</v>
      </c>
      <c r="F293" s="205" t="s">
        <v>502</v>
      </c>
      <c r="G293" s="203"/>
      <c r="H293" s="203"/>
      <c r="I293" s="206"/>
      <c r="J293" s="207">
        <f>BK293</f>
        <v>0</v>
      </c>
      <c r="K293" s="203"/>
      <c r="L293" s="208"/>
      <c r="M293" s="209"/>
      <c r="N293" s="210"/>
      <c r="O293" s="210"/>
      <c r="P293" s="211">
        <f>SUM(P294:P300)</f>
        <v>0</v>
      </c>
      <c r="Q293" s="210"/>
      <c r="R293" s="211">
        <f>SUM(R294:R300)</f>
        <v>0.25</v>
      </c>
      <c r="S293" s="210"/>
      <c r="T293" s="212">
        <f>SUM(T294:T300)</f>
        <v>0</v>
      </c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R293" s="213" t="s">
        <v>133</v>
      </c>
      <c r="AT293" s="214" t="s">
        <v>78</v>
      </c>
      <c r="AU293" s="214" t="s">
        <v>79</v>
      </c>
      <c r="AY293" s="213" t="s">
        <v>126</v>
      </c>
      <c r="BK293" s="215">
        <f>SUM(BK294:BK300)</f>
        <v>0</v>
      </c>
    </row>
    <row r="294" s="2" customFormat="1" ht="16.5" customHeight="1">
      <c r="A294" s="38"/>
      <c r="B294" s="39"/>
      <c r="C294" s="218" t="s">
        <v>503</v>
      </c>
      <c r="D294" s="218" t="s">
        <v>128</v>
      </c>
      <c r="E294" s="219" t="s">
        <v>504</v>
      </c>
      <c r="F294" s="220" t="s">
        <v>505</v>
      </c>
      <c r="G294" s="221" t="s">
        <v>370</v>
      </c>
      <c r="H294" s="222">
        <v>1</v>
      </c>
      <c r="I294" s="223"/>
      <c r="J294" s="224">
        <f>ROUND(I294*H294,2)</f>
        <v>0</v>
      </c>
      <c r="K294" s="220" t="s">
        <v>1</v>
      </c>
      <c r="L294" s="44"/>
      <c r="M294" s="225" t="s">
        <v>1</v>
      </c>
      <c r="N294" s="226" t="s">
        <v>44</v>
      </c>
      <c r="O294" s="91"/>
      <c r="P294" s="227">
        <f>O294*H294</f>
        <v>0</v>
      </c>
      <c r="Q294" s="227">
        <v>0.25</v>
      </c>
      <c r="R294" s="227">
        <f>Q294*H294</f>
        <v>0.25</v>
      </c>
      <c r="S294" s="227">
        <v>0</v>
      </c>
      <c r="T294" s="228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29" t="s">
        <v>216</v>
      </c>
      <c r="AT294" s="229" t="s">
        <v>128</v>
      </c>
      <c r="AU294" s="229" t="s">
        <v>87</v>
      </c>
      <c r="AY294" s="17" t="s">
        <v>126</v>
      </c>
      <c r="BE294" s="230">
        <f>IF(N294="základní",J294,0)</f>
        <v>0</v>
      </c>
      <c r="BF294" s="230">
        <f>IF(N294="snížená",J294,0)</f>
        <v>0</v>
      </c>
      <c r="BG294" s="230">
        <f>IF(N294="zákl. přenesená",J294,0)</f>
        <v>0</v>
      </c>
      <c r="BH294" s="230">
        <f>IF(N294="sníž. přenesená",J294,0)</f>
        <v>0</v>
      </c>
      <c r="BI294" s="230">
        <f>IF(N294="nulová",J294,0)</f>
        <v>0</v>
      </c>
      <c r="BJ294" s="17" t="s">
        <v>87</v>
      </c>
      <c r="BK294" s="230">
        <f>ROUND(I294*H294,2)</f>
        <v>0</v>
      </c>
      <c r="BL294" s="17" t="s">
        <v>216</v>
      </c>
      <c r="BM294" s="229" t="s">
        <v>506</v>
      </c>
    </row>
    <row r="295" s="14" customFormat="1">
      <c r="A295" s="14"/>
      <c r="B295" s="243"/>
      <c r="C295" s="244"/>
      <c r="D295" s="233" t="s">
        <v>135</v>
      </c>
      <c r="E295" s="245" t="s">
        <v>1</v>
      </c>
      <c r="F295" s="246" t="s">
        <v>507</v>
      </c>
      <c r="G295" s="244"/>
      <c r="H295" s="245" t="s">
        <v>1</v>
      </c>
      <c r="I295" s="247"/>
      <c r="J295" s="244"/>
      <c r="K295" s="244"/>
      <c r="L295" s="248"/>
      <c r="M295" s="249"/>
      <c r="N295" s="250"/>
      <c r="O295" s="250"/>
      <c r="P295" s="250"/>
      <c r="Q295" s="250"/>
      <c r="R295" s="250"/>
      <c r="S295" s="250"/>
      <c r="T295" s="251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2" t="s">
        <v>135</v>
      </c>
      <c r="AU295" s="252" t="s">
        <v>87</v>
      </c>
      <c r="AV295" s="14" t="s">
        <v>87</v>
      </c>
      <c r="AW295" s="14" t="s">
        <v>34</v>
      </c>
      <c r="AX295" s="14" t="s">
        <v>79</v>
      </c>
      <c r="AY295" s="252" t="s">
        <v>126</v>
      </c>
    </row>
    <row r="296" s="14" customFormat="1">
      <c r="A296" s="14"/>
      <c r="B296" s="243"/>
      <c r="C296" s="244"/>
      <c r="D296" s="233" t="s">
        <v>135</v>
      </c>
      <c r="E296" s="245" t="s">
        <v>1</v>
      </c>
      <c r="F296" s="246" t="s">
        <v>508</v>
      </c>
      <c r="G296" s="244"/>
      <c r="H296" s="245" t="s">
        <v>1</v>
      </c>
      <c r="I296" s="247"/>
      <c r="J296" s="244"/>
      <c r="K296" s="244"/>
      <c r="L296" s="248"/>
      <c r="M296" s="249"/>
      <c r="N296" s="250"/>
      <c r="O296" s="250"/>
      <c r="P296" s="250"/>
      <c r="Q296" s="250"/>
      <c r="R296" s="250"/>
      <c r="S296" s="250"/>
      <c r="T296" s="251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2" t="s">
        <v>135</v>
      </c>
      <c r="AU296" s="252" t="s">
        <v>87</v>
      </c>
      <c r="AV296" s="14" t="s">
        <v>87</v>
      </c>
      <c r="AW296" s="14" t="s">
        <v>34</v>
      </c>
      <c r="AX296" s="14" t="s">
        <v>79</v>
      </c>
      <c r="AY296" s="252" t="s">
        <v>126</v>
      </c>
    </row>
    <row r="297" s="14" customFormat="1">
      <c r="A297" s="14"/>
      <c r="B297" s="243"/>
      <c r="C297" s="244"/>
      <c r="D297" s="233" t="s">
        <v>135</v>
      </c>
      <c r="E297" s="245" t="s">
        <v>1</v>
      </c>
      <c r="F297" s="246" t="s">
        <v>509</v>
      </c>
      <c r="G297" s="244"/>
      <c r="H297" s="245" t="s">
        <v>1</v>
      </c>
      <c r="I297" s="247"/>
      <c r="J297" s="244"/>
      <c r="K297" s="244"/>
      <c r="L297" s="248"/>
      <c r="M297" s="249"/>
      <c r="N297" s="250"/>
      <c r="O297" s="250"/>
      <c r="P297" s="250"/>
      <c r="Q297" s="250"/>
      <c r="R297" s="250"/>
      <c r="S297" s="250"/>
      <c r="T297" s="251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2" t="s">
        <v>135</v>
      </c>
      <c r="AU297" s="252" t="s">
        <v>87</v>
      </c>
      <c r="AV297" s="14" t="s">
        <v>87</v>
      </c>
      <c r="AW297" s="14" t="s">
        <v>34</v>
      </c>
      <c r="AX297" s="14" t="s">
        <v>79</v>
      </c>
      <c r="AY297" s="252" t="s">
        <v>126</v>
      </c>
    </row>
    <row r="298" s="14" customFormat="1">
      <c r="A298" s="14"/>
      <c r="B298" s="243"/>
      <c r="C298" s="244"/>
      <c r="D298" s="233" t="s">
        <v>135</v>
      </c>
      <c r="E298" s="245" t="s">
        <v>1</v>
      </c>
      <c r="F298" s="246" t="s">
        <v>510</v>
      </c>
      <c r="G298" s="244"/>
      <c r="H298" s="245" t="s">
        <v>1</v>
      </c>
      <c r="I298" s="247"/>
      <c r="J298" s="244"/>
      <c r="K298" s="244"/>
      <c r="L298" s="248"/>
      <c r="M298" s="249"/>
      <c r="N298" s="250"/>
      <c r="O298" s="250"/>
      <c r="P298" s="250"/>
      <c r="Q298" s="250"/>
      <c r="R298" s="250"/>
      <c r="S298" s="250"/>
      <c r="T298" s="251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2" t="s">
        <v>135</v>
      </c>
      <c r="AU298" s="252" t="s">
        <v>87</v>
      </c>
      <c r="AV298" s="14" t="s">
        <v>87</v>
      </c>
      <c r="AW298" s="14" t="s">
        <v>34</v>
      </c>
      <c r="AX298" s="14" t="s">
        <v>79</v>
      </c>
      <c r="AY298" s="252" t="s">
        <v>126</v>
      </c>
    </row>
    <row r="299" s="14" customFormat="1">
      <c r="A299" s="14"/>
      <c r="B299" s="243"/>
      <c r="C299" s="244"/>
      <c r="D299" s="233" t="s">
        <v>135</v>
      </c>
      <c r="E299" s="245" t="s">
        <v>1</v>
      </c>
      <c r="F299" s="246" t="s">
        <v>511</v>
      </c>
      <c r="G299" s="244"/>
      <c r="H299" s="245" t="s">
        <v>1</v>
      </c>
      <c r="I299" s="247"/>
      <c r="J299" s="244"/>
      <c r="K299" s="244"/>
      <c r="L299" s="248"/>
      <c r="M299" s="249"/>
      <c r="N299" s="250"/>
      <c r="O299" s="250"/>
      <c r="P299" s="250"/>
      <c r="Q299" s="250"/>
      <c r="R299" s="250"/>
      <c r="S299" s="250"/>
      <c r="T299" s="251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2" t="s">
        <v>135</v>
      </c>
      <c r="AU299" s="252" t="s">
        <v>87</v>
      </c>
      <c r="AV299" s="14" t="s">
        <v>87</v>
      </c>
      <c r="AW299" s="14" t="s">
        <v>34</v>
      </c>
      <c r="AX299" s="14" t="s">
        <v>79</v>
      </c>
      <c r="AY299" s="252" t="s">
        <v>126</v>
      </c>
    </row>
    <row r="300" s="13" customFormat="1">
      <c r="A300" s="13"/>
      <c r="B300" s="231"/>
      <c r="C300" s="232"/>
      <c r="D300" s="233" t="s">
        <v>135</v>
      </c>
      <c r="E300" s="234" t="s">
        <v>1</v>
      </c>
      <c r="F300" s="235" t="s">
        <v>87</v>
      </c>
      <c r="G300" s="232"/>
      <c r="H300" s="236">
        <v>1</v>
      </c>
      <c r="I300" s="237"/>
      <c r="J300" s="232"/>
      <c r="K300" s="232"/>
      <c r="L300" s="238"/>
      <c r="M300" s="274"/>
      <c r="N300" s="275"/>
      <c r="O300" s="275"/>
      <c r="P300" s="275"/>
      <c r="Q300" s="275"/>
      <c r="R300" s="275"/>
      <c r="S300" s="275"/>
      <c r="T300" s="276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2" t="s">
        <v>135</v>
      </c>
      <c r="AU300" s="242" t="s">
        <v>87</v>
      </c>
      <c r="AV300" s="13" t="s">
        <v>89</v>
      </c>
      <c r="AW300" s="13" t="s">
        <v>34</v>
      </c>
      <c r="AX300" s="13" t="s">
        <v>87</v>
      </c>
      <c r="AY300" s="242" t="s">
        <v>126</v>
      </c>
    </row>
    <row r="301" s="2" customFormat="1" ht="6.96" customHeight="1">
      <c r="A301" s="38"/>
      <c r="B301" s="66"/>
      <c r="C301" s="67"/>
      <c r="D301" s="67"/>
      <c r="E301" s="67"/>
      <c r="F301" s="67"/>
      <c r="G301" s="67"/>
      <c r="H301" s="67"/>
      <c r="I301" s="67"/>
      <c r="J301" s="67"/>
      <c r="K301" s="67"/>
      <c r="L301" s="44"/>
      <c r="M301" s="38"/>
      <c r="O301" s="38"/>
      <c r="P301" s="38"/>
      <c r="Q301" s="38"/>
      <c r="R301" s="38"/>
      <c r="S301" s="38"/>
      <c r="T301" s="38"/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</row>
  </sheetData>
  <sheetProtection sheet="1" autoFilter="0" formatColumns="0" formatRows="0" objects="1" scenarios="1" spinCount="100000" saltValue="dgJt+Io5YhkvvxsdCPfe0rvdRo3n0hHFb4AdxyNA1yCcRusKJ2QL7At0EUolI1D9g6dR+glEIpR01bN6FLJ+Cg==" hashValue="s7l/+S0yedjdVLMazQjZ+EntA9Up7Ohkz4aA0YaYdr4prL4OJbv5SalOtKX11m1mnWM8Yp8RqsjJobq5XV6VmA==" algorithmName="SHA-512" password="CC35"/>
  <autoFilter ref="C125:K300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89</v>
      </c>
    </row>
    <row r="4" s="1" customFormat="1" ht="24.96" customHeight="1">
      <c r="B4" s="20"/>
      <c r="D4" s="138" t="s">
        <v>93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Modernizace silnice III/298 23 Hrachoviště – průtah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512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5. 8. 2019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31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32</v>
      </c>
      <c r="F21" s="38"/>
      <c r="G21" s="38"/>
      <c r="H21" s="38"/>
      <c r="I21" s="140" t="s">
        <v>27</v>
      </c>
      <c r="J21" s="143" t="s">
        <v>33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36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71.25" customHeight="1">
      <c r="A27" s="145"/>
      <c r="B27" s="146"/>
      <c r="C27" s="145"/>
      <c r="D27" s="145"/>
      <c r="E27" s="147" t="s">
        <v>38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39</v>
      </c>
      <c r="E30" s="38"/>
      <c r="F30" s="38"/>
      <c r="G30" s="38"/>
      <c r="H30" s="38"/>
      <c r="I30" s="38"/>
      <c r="J30" s="151">
        <f>ROUND(J124,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41</v>
      </c>
      <c r="G32" s="38"/>
      <c r="H32" s="38"/>
      <c r="I32" s="152" t="s">
        <v>40</v>
      </c>
      <c r="J32" s="152" t="s">
        <v>42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43</v>
      </c>
      <c r="E33" s="140" t="s">
        <v>44</v>
      </c>
      <c r="F33" s="154">
        <f>ROUND((SUM(BE124:BE169)),  2)</f>
        <v>0</v>
      </c>
      <c r="G33" s="38"/>
      <c r="H33" s="38"/>
      <c r="I33" s="155">
        <v>0.20999999999999999</v>
      </c>
      <c r="J33" s="154">
        <f>ROUND(((SUM(BE124:BE169))*I33),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45</v>
      </c>
      <c r="F34" s="154">
        <f>ROUND((SUM(BF124:BF169)),  2)</f>
        <v>0</v>
      </c>
      <c r="G34" s="38"/>
      <c r="H34" s="38"/>
      <c r="I34" s="155">
        <v>0.14999999999999999</v>
      </c>
      <c r="J34" s="154">
        <f>ROUND(((SUM(BF124:BF169))*I34),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46</v>
      </c>
      <c r="F35" s="154">
        <f>ROUND((SUM(BG124:BG169)),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47</v>
      </c>
      <c r="F36" s="154">
        <f>ROUND((SUM(BH124:BH169)),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48</v>
      </c>
      <c r="F37" s="154">
        <f>ROUND((SUM(BI124:BI169)),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49</v>
      </c>
      <c r="E39" s="158"/>
      <c r="F39" s="158"/>
      <c r="G39" s="159" t="s">
        <v>50</v>
      </c>
      <c r="H39" s="160" t="s">
        <v>51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52</v>
      </c>
      <c r="E50" s="164"/>
      <c r="F50" s="164"/>
      <c r="G50" s="163" t="s">
        <v>53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54</v>
      </c>
      <c r="E61" s="166"/>
      <c r="F61" s="167" t="s">
        <v>55</v>
      </c>
      <c r="G61" s="165" t="s">
        <v>54</v>
      </c>
      <c r="H61" s="166"/>
      <c r="I61" s="166"/>
      <c r="J61" s="168" t="s">
        <v>55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56</v>
      </c>
      <c r="E65" s="169"/>
      <c r="F65" s="169"/>
      <c r="G65" s="163" t="s">
        <v>57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54</v>
      </c>
      <c r="E76" s="166"/>
      <c r="F76" s="167" t="s">
        <v>55</v>
      </c>
      <c r="G76" s="165" t="s">
        <v>54</v>
      </c>
      <c r="H76" s="166"/>
      <c r="I76" s="166"/>
      <c r="J76" s="168" t="s">
        <v>55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Modernizace silnice III/298 23 Hrachoviště – průtah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02 - Vedlejší a ostatní náklady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Býšť</v>
      </c>
      <c r="G89" s="40"/>
      <c r="H89" s="40"/>
      <c r="I89" s="32" t="s">
        <v>22</v>
      </c>
      <c r="J89" s="79" t="str">
        <f>IF(J12="","",J12)</f>
        <v>5. 8. 2019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SÚS Pardubického kraje, Doubravice 98, Pardubice</v>
      </c>
      <c r="G91" s="40"/>
      <c r="H91" s="40"/>
      <c r="I91" s="32" t="s">
        <v>30</v>
      </c>
      <c r="J91" s="36" t="str">
        <f>E21</f>
        <v>Multiaqua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>Roman Bárta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97</v>
      </c>
      <c r="D94" s="176"/>
      <c r="E94" s="176"/>
      <c r="F94" s="176"/>
      <c r="G94" s="176"/>
      <c r="H94" s="176"/>
      <c r="I94" s="176"/>
      <c r="J94" s="177" t="s">
        <v>98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99</v>
      </c>
      <c r="D96" s="40"/>
      <c r="E96" s="40"/>
      <c r="F96" s="40"/>
      <c r="G96" s="40"/>
      <c r="H96" s="40"/>
      <c r="I96" s="40"/>
      <c r="J96" s="110">
        <f>J124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100</v>
      </c>
    </row>
    <row r="97" s="9" customFormat="1" ht="24.96" customHeight="1">
      <c r="A97" s="9"/>
      <c r="B97" s="179"/>
      <c r="C97" s="180"/>
      <c r="D97" s="181" t="s">
        <v>513</v>
      </c>
      <c r="E97" s="182"/>
      <c r="F97" s="182"/>
      <c r="G97" s="182"/>
      <c r="H97" s="182"/>
      <c r="I97" s="182"/>
      <c r="J97" s="183">
        <f>J125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514</v>
      </c>
      <c r="E98" s="188"/>
      <c r="F98" s="188"/>
      <c r="G98" s="188"/>
      <c r="H98" s="188"/>
      <c r="I98" s="188"/>
      <c r="J98" s="189">
        <f>J126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79"/>
      <c r="C99" s="180"/>
      <c r="D99" s="181" t="s">
        <v>515</v>
      </c>
      <c r="E99" s="182"/>
      <c r="F99" s="182"/>
      <c r="G99" s="182"/>
      <c r="H99" s="182"/>
      <c r="I99" s="182"/>
      <c r="J99" s="183">
        <f>J130</f>
        <v>0</v>
      </c>
      <c r="K99" s="180"/>
      <c r="L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5"/>
      <c r="C100" s="186"/>
      <c r="D100" s="187" t="s">
        <v>514</v>
      </c>
      <c r="E100" s="188"/>
      <c r="F100" s="188"/>
      <c r="G100" s="188"/>
      <c r="H100" s="188"/>
      <c r="I100" s="188"/>
      <c r="J100" s="189">
        <f>J131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79"/>
      <c r="C101" s="180"/>
      <c r="D101" s="181" t="s">
        <v>516</v>
      </c>
      <c r="E101" s="182"/>
      <c r="F101" s="182"/>
      <c r="G101" s="182"/>
      <c r="H101" s="182"/>
      <c r="I101" s="182"/>
      <c r="J101" s="183">
        <f>J137</f>
        <v>0</v>
      </c>
      <c r="K101" s="180"/>
      <c r="L101" s="18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85"/>
      <c r="C102" s="186"/>
      <c r="D102" s="187" t="s">
        <v>514</v>
      </c>
      <c r="E102" s="188"/>
      <c r="F102" s="188"/>
      <c r="G102" s="188"/>
      <c r="H102" s="188"/>
      <c r="I102" s="188"/>
      <c r="J102" s="189">
        <f>J138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9"/>
      <c r="C103" s="180"/>
      <c r="D103" s="181" t="s">
        <v>517</v>
      </c>
      <c r="E103" s="182"/>
      <c r="F103" s="182"/>
      <c r="G103" s="182"/>
      <c r="H103" s="182"/>
      <c r="I103" s="182"/>
      <c r="J103" s="183">
        <f>J159</f>
        <v>0</v>
      </c>
      <c r="K103" s="180"/>
      <c r="L103" s="18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5"/>
      <c r="C104" s="186"/>
      <c r="D104" s="187" t="s">
        <v>514</v>
      </c>
      <c r="E104" s="188"/>
      <c r="F104" s="188"/>
      <c r="G104" s="188"/>
      <c r="H104" s="188"/>
      <c r="I104" s="188"/>
      <c r="J104" s="189">
        <f>J160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69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111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174" t="str">
        <f>E7</f>
        <v>Modernizace silnice III/298 23 Hrachoviště – průtah</v>
      </c>
      <c r="F114" s="32"/>
      <c r="G114" s="32"/>
      <c r="H114" s="32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94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E9</f>
        <v>02 - Vedlejší a ostatní náklady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F12</f>
        <v>Býšť</v>
      </c>
      <c r="G118" s="40"/>
      <c r="H118" s="40"/>
      <c r="I118" s="32" t="s">
        <v>22</v>
      </c>
      <c r="J118" s="79" t="str">
        <f>IF(J12="","",J12)</f>
        <v>5. 8. 2019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24</v>
      </c>
      <c r="D120" s="40"/>
      <c r="E120" s="40"/>
      <c r="F120" s="27" t="str">
        <f>E15</f>
        <v>SÚS Pardubického kraje, Doubravice 98, Pardubice</v>
      </c>
      <c r="G120" s="40"/>
      <c r="H120" s="40"/>
      <c r="I120" s="32" t="s">
        <v>30</v>
      </c>
      <c r="J120" s="36" t="str">
        <f>E21</f>
        <v>Multiaqua s.r.o.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28</v>
      </c>
      <c r="D121" s="40"/>
      <c r="E121" s="40"/>
      <c r="F121" s="27" t="str">
        <f>IF(E18="","",E18)</f>
        <v>Vyplň údaj</v>
      </c>
      <c r="G121" s="40"/>
      <c r="H121" s="40"/>
      <c r="I121" s="32" t="s">
        <v>35</v>
      </c>
      <c r="J121" s="36" t="str">
        <f>E24</f>
        <v>Roman Bárta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191"/>
      <c r="B123" s="192"/>
      <c r="C123" s="193" t="s">
        <v>112</v>
      </c>
      <c r="D123" s="194" t="s">
        <v>64</v>
      </c>
      <c r="E123" s="194" t="s">
        <v>60</v>
      </c>
      <c r="F123" s="194" t="s">
        <v>61</v>
      </c>
      <c r="G123" s="194" t="s">
        <v>113</v>
      </c>
      <c r="H123" s="194" t="s">
        <v>114</v>
      </c>
      <c r="I123" s="194" t="s">
        <v>115</v>
      </c>
      <c r="J123" s="194" t="s">
        <v>98</v>
      </c>
      <c r="K123" s="195" t="s">
        <v>116</v>
      </c>
      <c r="L123" s="196"/>
      <c r="M123" s="100" t="s">
        <v>1</v>
      </c>
      <c r="N123" s="101" t="s">
        <v>43</v>
      </c>
      <c r="O123" s="101" t="s">
        <v>117</v>
      </c>
      <c r="P123" s="101" t="s">
        <v>118</v>
      </c>
      <c r="Q123" s="101" t="s">
        <v>119</v>
      </c>
      <c r="R123" s="101" t="s">
        <v>120</v>
      </c>
      <c r="S123" s="101" t="s">
        <v>121</v>
      </c>
      <c r="T123" s="102" t="s">
        <v>122</v>
      </c>
      <c r="U123" s="191"/>
      <c r="V123" s="191"/>
      <c r="W123" s="191"/>
      <c r="X123" s="191"/>
      <c r="Y123" s="191"/>
      <c r="Z123" s="191"/>
      <c r="AA123" s="191"/>
      <c r="AB123" s="191"/>
      <c r="AC123" s="191"/>
      <c r="AD123" s="191"/>
      <c r="AE123" s="191"/>
    </row>
    <row r="124" s="2" customFormat="1" ht="22.8" customHeight="1">
      <c r="A124" s="38"/>
      <c r="B124" s="39"/>
      <c r="C124" s="107" t="s">
        <v>123</v>
      </c>
      <c r="D124" s="40"/>
      <c r="E124" s="40"/>
      <c r="F124" s="40"/>
      <c r="G124" s="40"/>
      <c r="H124" s="40"/>
      <c r="I124" s="40"/>
      <c r="J124" s="197">
        <f>BK124</f>
        <v>0</v>
      </c>
      <c r="K124" s="40"/>
      <c r="L124" s="44"/>
      <c r="M124" s="103"/>
      <c r="N124" s="198"/>
      <c r="O124" s="104"/>
      <c r="P124" s="199">
        <f>P125+P130+P137+P159</f>
        <v>0</v>
      </c>
      <c r="Q124" s="104"/>
      <c r="R124" s="199">
        <f>R125+R130+R137+R159</f>
        <v>0</v>
      </c>
      <c r="S124" s="104"/>
      <c r="T124" s="200">
        <f>T125+T130+T137+T159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78</v>
      </c>
      <c r="AU124" s="17" t="s">
        <v>100</v>
      </c>
      <c r="BK124" s="201">
        <f>BK125+BK130+BK137+BK159</f>
        <v>0</v>
      </c>
    </row>
    <row r="125" s="12" customFormat="1" ht="25.92" customHeight="1">
      <c r="A125" s="12"/>
      <c r="B125" s="202"/>
      <c r="C125" s="203"/>
      <c r="D125" s="204" t="s">
        <v>78</v>
      </c>
      <c r="E125" s="205" t="s">
        <v>518</v>
      </c>
      <c r="F125" s="205" t="s">
        <v>519</v>
      </c>
      <c r="G125" s="203"/>
      <c r="H125" s="203"/>
      <c r="I125" s="206"/>
      <c r="J125" s="207">
        <f>BK125</f>
        <v>0</v>
      </c>
      <c r="K125" s="203"/>
      <c r="L125" s="208"/>
      <c r="M125" s="209"/>
      <c r="N125" s="210"/>
      <c r="O125" s="210"/>
      <c r="P125" s="211">
        <f>P126</f>
        <v>0</v>
      </c>
      <c r="Q125" s="210"/>
      <c r="R125" s="211">
        <f>R126</f>
        <v>0</v>
      </c>
      <c r="S125" s="210"/>
      <c r="T125" s="212">
        <f>T126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3" t="s">
        <v>87</v>
      </c>
      <c r="AT125" s="214" t="s">
        <v>78</v>
      </c>
      <c r="AU125" s="214" t="s">
        <v>79</v>
      </c>
      <c r="AY125" s="213" t="s">
        <v>126</v>
      </c>
      <c r="BK125" s="215">
        <f>BK126</f>
        <v>0</v>
      </c>
    </row>
    <row r="126" s="12" customFormat="1" ht="22.8" customHeight="1">
      <c r="A126" s="12"/>
      <c r="B126" s="202"/>
      <c r="C126" s="203"/>
      <c r="D126" s="204" t="s">
        <v>78</v>
      </c>
      <c r="E126" s="216" t="s">
        <v>520</v>
      </c>
      <c r="F126" s="216" t="s">
        <v>521</v>
      </c>
      <c r="G126" s="203"/>
      <c r="H126" s="203"/>
      <c r="I126" s="206"/>
      <c r="J126" s="217">
        <f>BK126</f>
        <v>0</v>
      </c>
      <c r="K126" s="203"/>
      <c r="L126" s="208"/>
      <c r="M126" s="209"/>
      <c r="N126" s="210"/>
      <c r="O126" s="210"/>
      <c r="P126" s="211">
        <f>SUM(P127:P129)</f>
        <v>0</v>
      </c>
      <c r="Q126" s="210"/>
      <c r="R126" s="211">
        <f>SUM(R127:R129)</f>
        <v>0</v>
      </c>
      <c r="S126" s="210"/>
      <c r="T126" s="212">
        <f>SUM(T127:T129)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3" t="s">
        <v>87</v>
      </c>
      <c r="AT126" s="214" t="s">
        <v>78</v>
      </c>
      <c r="AU126" s="214" t="s">
        <v>87</v>
      </c>
      <c r="AY126" s="213" t="s">
        <v>126</v>
      </c>
      <c r="BK126" s="215">
        <f>SUM(BK127:BK129)</f>
        <v>0</v>
      </c>
    </row>
    <row r="127" s="2" customFormat="1" ht="24.15" customHeight="1">
      <c r="A127" s="38"/>
      <c r="B127" s="39"/>
      <c r="C127" s="218" t="s">
        <v>87</v>
      </c>
      <c r="D127" s="218" t="s">
        <v>128</v>
      </c>
      <c r="E127" s="219" t="s">
        <v>522</v>
      </c>
      <c r="F127" s="220" t="s">
        <v>523</v>
      </c>
      <c r="G127" s="221" t="s">
        <v>370</v>
      </c>
      <c r="H127" s="222">
        <v>1</v>
      </c>
      <c r="I127" s="223"/>
      <c r="J127" s="224">
        <f>ROUND(I127*H127,2)</f>
        <v>0</v>
      </c>
      <c r="K127" s="220" t="s">
        <v>1</v>
      </c>
      <c r="L127" s="44"/>
      <c r="M127" s="225" t="s">
        <v>1</v>
      </c>
      <c r="N127" s="226" t="s">
        <v>44</v>
      </c>
      <c r="O127" s="91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9" t="s">
        <v>133</v>
      </c>
      <c r="AT127" s="229" t="s">
        <v>128</v>
      </c>
      <c r="AU127" s="229" t="s">
        <v>89</v>
      </c>
      <c r="AY127" s="17" t="s">
        <v>126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87</v>
      </c>
      <c r="BK127" s="230">
        <f>ROUND(I127*H127,2)</f>
        <v>0</v>
      </c>
      <c r="BL127" s="17" t="s">
        <v>133</v>
      </c>
      <c r="BM127" s="229" t="s">
        <v>89</v>
      </c>
    </row>
    <row r="128" s="2" customFormat="1" ht="16.5" customHeight="1">
      <c r="A128" s="38"/>
      <c r="B128" s="39"/>
      <c r="C128" s="218" t="s">
        <v>89</v>
      </c>
      <c r="D128" s="218" t="s">
        <v>128</v>
      </c>
      <c r="E128" s="219" t="s">
        <v>524</v>
      </c>
      <c r="F128" s="220" t="s">
        <v>525</v>
      </c>
      <c r="G128" s="221" t="s">
        <v>370</v>
      </c>
      <c r="H128" s="222">
        <v>1</v>
      </c>
      <c r="I128" s="223"/>
      <c r="J128" s="224">
        <f>ROUND(I128*H128,2)</f>
        <v>0</v>
      </c>
      <c r="K128" s="220" t="s">
        <v>1</v>
      </c>
      <c r="L128" s="44"/>
      <c r="M128" s="225" t="s">
        <v>1</v>
      </c>
      <c r="N128" s="226" t="s">
        <v>44</v>
      </c>
      <c r="O128" s="91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9" t="s">
        <v>133</v>
      </c>
      <c r="AT128" s="229" t="s">
        <v>128</v>
      </c>
      <c r="AU128" s="229" t="s">
        <v>89</v>
      </c>
      <c r="AY128" s="17" t="s">
        <v>126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7" t="s">
        <v>87</v>
      </c>
      <c r="BK128" s="230">
        <f>ROUND(I128*H128,2)</f>
        <v>0</v>
      </c>
      <c r="BL128" s="17" t="s">
        <v>133</v>
      </c>
      <c r="BM128" s="229" t="s">
        <v>133</v>
      </c>
    </row>
    <row r="129" s="2" customFormat="1" ht="16.5" customHeight="1">
      <c r="A129" s="38"/>
      <c r="B129" s="39"/>
      <c r="C129" s="218" t="s">
        <v>142</v>
      </c>
      <c r="D129" s="218" t="s">
        <v>128</v>
      </c>
      <c r="E129" s="219" t="s">
        <v>526</v>
      </c>
      <c r="F129" s="220" t="s">
        <v>527</v>
      </c>
      <c r="G129" s="221" t="s">
        <v>528</v>
      </c>
      <c r="H129" s="222">
        <v>1</v>
      </c>
      <c r="I129" s="223"/>
      <c r="J129" s="224">
        <f>ROUND(I129*H129,2)</f>
        <v>0</v>
      </c>
      <c r="K129" s="220" t="s">
        <v>1</v>
      </c>
      <c r="L129" s="44"/>
      <c r="M129" s="225" t="s">
        <v>1</v>
      </c>
      <c r="N129" s="226" t="s">
        <v>44</v>
      </c>
      <c r="O129" s="91"/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9" t="s">
        <v>133</v>
      </c>
      <c r="AT129" s="229" t="s">
        <v>128</v>
      </c>
      <c r="AU129" s="229" t="s">
        <v>89</v>
      </c>
      <c r="AY129" s="17" t="s">
        <v>126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7" t="s">
        <v>87</v>
      </c>
      <c r="BK129" s="230">
        <f>ROUND(I129*H129,2)</f>
        <v>0</v>
      </c>
      <c r="BL129" s="17" t="s">
        <v>133</v>
      </c>
      <c r="BM129" s="229" t="s">
        <v>158</v>
      </c>
    </row>
    <row r="130" s="12" customFormat="1" ht="25.92" customHeight="1">
      <c r="A130" s="12"/>
      <c r="B130" s="202"/>
      <c r="C130" s="203"/>
      <c r="D130" s="204" t="s">
        <v>78</v>
      </c>
      <c r="E130" s="205" t="s">
        <v>529</v>
      </c>
      <c r="F130" s="205" t="s">
        <v>530</v>
      </c>
      <c r="G130" s="203"/>
      <c r="H130" s="203"/>
      <c r="I130" s="206"/>
      <c r="J130" s="207">
        <f>BK130</f>
        <v>0</v>
      </c>
      <c r="K130" s="203"/>
      <c r="L130" s="208"/>
      <c r="M130" s="209"/>
      <c r="N130" s="210"/>
      <c r="O130" s="210"/>
      <c r="P130" s="211">
        <f>P131</f>
        <v>0</v>
      </c>
      <c r="Q130" s="210"/>
      <c r="R130" s="211">
        <f>R131</f>
        <v>0</v>
      </c>
      <c r="S130" s="210"/>
      <c r="T130" s="212">
        <f>T131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3" t="s">
        <v>87</v>
      </c>
      <c r="AT130" s="214" t="s">
        <v>78</v>
      </c>
      <c r="AU130" s="214" t="s">
        <v>79</v>
      </c>
      <c r="AY130" s="213" t="s">
        <v>126</v>
      </c>
      <c r="BK130" s="215">
        <f>BK131</f>
        <v>0</v>
      </c>
    </row>
    <row r="131" s="12" customFormat="1" ht="22.8" customHeight="1">
      <c r="A131" s="12"/>
      <c r="B131" s="202"/>
      <c r="C131" s="203"/>
      <c r="D131" s="204" t="s">
        <v>78</v>
      </c>
      <c r="E131" s="216" t="s">
        <v>520</v>
      </c>
      <c r="F131" s="216" t="s">
        <v>521</v>
      </c>
      <c r="G131" s="203"/>
      <c r="H131" s="203"/>
      <c r="I131" s="206"/>
      <c r="J131" s="217">
        <f>BK131</f>
        <v>0</v>
      </c>
      <c r="K131" s="203"/>
      <c r="L131" s="208"/>
      <c r="M131" s="209"/>
      <c r="N131" s="210"/>
      <c r="O131" s="210"/>
      <c r="P131" s="211">
        <f>SUM(P132:P136)</f>
        <v>0</v>
      </c>
      <c r="Q131" s="210"/>
      <c r="R131" s="211">
        <f>SUM(R132:R136)</f>
        <v>0</v>
      </c>
      <c r="S131" s="210"/>
      <c r="T131" s="212">
        <f>SUM(T132:T136)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3" t="s">
        <v>87</v>
      </c>
      <c r="AT131" s="214" t="s">
        <v>78</v>
      </c>
      <c r="AU131" s="214" t="s">
        <v>87</v>
      </c>
      <c r="AY131" s="213" t="s">
        <v>126</v>
      </c>
      <c r="BK131" s="215">
        <f>SUM(BK132:BK136)</f>
        <v>0</v>
      </c>
    </row>
    <row r="132" s="2" customFormat="1" ht="16.5" customHeight="1">
      <c r="A132" s="38"/>
      <c r="B132" s="39"/>
      <c r="C132" s="218" t="s">
        <v>133</v>
      </c>
      <c r="D132" s="218" t="s">
        <v>128</v>
      </c>
      <c r="E132" s="219" t="s">
        <v>531</v>
      </c>
      <c r="F132" s="220" t="s">
        <v>532</v>
      </c>
      <c r="G132" s="221" t="s">
        <v>370</v>
      </c>
      <c r="H132" s="222">
        <v>1</v>
      </c>
      <c r="I132" s="223"/>
      <c r="J132" s="224">
        <f>ROUND(I132*H132,2)</f>
        <v>0</v>
      </c>
      <c r="K132" s="220" t="s">
        <v>1</v>
      </c>
      <c r="L132" s="44"/>
      <c r="M132" s="225" t="s">
        <v>1</v>
      </c>
      <c r="N132" s="226" t="s">
        <v>44</v>
      </c>
      <c r="O132" s="91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9" t="s">
        <v>133</v>
      </c>
      <c r="AT132" s="229" t="s">
        <v>128</v>
      </c>
      <c r="AU132" s="229" t="s">
        <v>89</v>
      </c>
      <c r="AY132" s="17" t="s">
        <v>126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87</v>
      </c>
      <c r="BK132" s="230">
        <f>ROUND(I132*H132,2)</f>
        <v>0</v>
      </c>
      <c r="BL132" s="17" t="s">
        <v>133</v>
      </c>
      <c r="BM132" s="229" t="s">
        <v>170</v>
      </c>
    </row>
    <row r="133" s="2" customFormat="1">
      <c r="A133" s="38"/>
      <c r="B133" s="39"/>
      <c r="C133" s="40"/>
      <c r="D133" s="233" t="s">
        <v>533</v>
      </c>
      <c r="E133" s="40"/>
      <c r="F133" s="277" t="s">
        <v>534</v>
      </c>
      <c r="G133" s="40"/>
      <c r="H133" s="40"/>
      <c r="I133" s="278"/>
      <c r="J133" s="40"/>
      <c r="K133" s="40"/>
      <c r="L133" s="44"/>
      <c r="M133" s="279"/>
      <c r="N133" s="280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533</v>
      </c>
      <c r="AU133" s="17" t="s">
        <v>89</v>
      </c>
    </row>
    <row r="134" s="2" customFormat="1" ht="33" customHeight="1">
      <c r="A134" s="38"/>
      <c r="B134" s="39"/>
      <c r="C134" s="218" t="s">
        <v>153</v>
      </c>
      <c r="D134" s="218" t="s">
        <v>128</v>
      </c>
      <c r="E134" s="219" t="s">
        <v>535</v>
      </c>
      <c r="F134" s="220" t="s">
        <v>536</v>
      </c>
      <c r="G134" s="221" t="s">
        <v>370</v>
      </c>
      <c r="H134" s="222">
        <v>1</v>
      </c>
      <c r="I134" s="223"/>
      <c r="J134" s="224">
        <f>ROUND(I134*H134,2)</f>
        <v>0</v>
      </c>
      <c r="K134" s="220" t="s">
        <v>1</v>
      </c>
      <c r="L134" s="44"/>
      <c r="M134" s="225" t="s">
        <v>1</v>
      </c>
      <c r="N134" s="226" t="s">
        <v>44</v>
      </c>
      <c r="O134" s="91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9" t="s">
        <v>133</v>
      </c>
      <c r="AT134" s="229" t="s">
        <v>128</v>
      </c>
      <c r="AU134" s="229" t="s">
        <v>89</v>
      </c>
      <c r="AY134" s="17" t="s">
        <v>126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87</v>
      </c>
      <c r="BK134" s="230">
        <f>ROUND(I134*H134,2)</f>
        <v>0</v>
      </c>
      <c r="BL134" s="17" t="s">
        <v>133</v>
      </c>
      <c r="BM134" s="229" t="s">
        <v>185</v>
      </c>
    </row>
    <row r="135" s="2" customFormat="1">
      <c r="A135" s="38"/>
      <c r="B135" s="39"/>
      <c r="C135" s="40"/>
      <c r="D135" s="233" t="s">
        <v>533</v>
      </c>
      <c r="E135" s="40"/>
      <c r="F135" s="277" t="s">
        <v>537</v>
      </c>
      <c r="G135" s="40"/>
      <c r="H135" s="40"/>
      <c r="I135" s="278"/>
      <c r="J135" s="40"/>
      <c r="K135" s="40"/>
      <c r="L135" s="44"/>
      <c r="M135" s="279"/>
      <c r="N135" s="280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533</v>
      </c>
      <c r="AU135" s="17" t="s">
        <v>89</v>
      </c>
    </row>
    <row r="136" s="2" customFormat="1" ht="49.05" customHeight="1">
      <c r="A136" s="38"/>
      <c r="B136" s="39"/>
      <c r="C136" s="218" t="s">
        <v>158</v>
      </c>
      <c r="D136" s="218" t="s">
        <v>128</v>
      </c>
      <c r="E136" s="219" t="s">
        <v>538</v>
      </c>
      <c r="F136" s="220" t="s">
        <v>539</v>
      </c>
      <c r="G136" s="221" t="s">
        <v>370</v>
      </c>
      <c r="H136" s="222">
        <v>1</v>
      </c>
      <c r="I136" s="223"/>
      <c r="J136" s="224">
        <f>ROUND(I136*H136,2)</f>
        <v>0</v>
      </c>
      <c r="K136" s="220" t="s">
        <v>1</v>
      </c>
      <c r="L136" s="44"/>
      <c r="M136" s="225" t="s">
        <v>1</v>
      </c>
      <c r="N136" s="226" t="s">
        <v>44</v>
      </c>
      <c r="O136" s="91"/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9" t="s">
        <v>133</v>
      </c>
      <c r="AT136" s="229" t="s">
        <v>128</v>
      </c>
      <c r="AU136" s="229" t="s">
        <v>89</v>
      </c>
      <c r="AY136" s="17" t="s">
        <v>126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7" t="s">
        <v>87</v>
      </c>
      <c r="BK136" s="230">
        <f>ROUND(I136*H136,2)</f>
        <v>0</v>
      </c>
      <c r="BL136" s="17" t="s">
        <v>133</v>
      </c>
      <c r="BM136" s="229" t="s">
        <v>193</v>
      </c>
    </row>
    <row r="137" s="12" customFormat="1" ht="25.92" customHeight="1">
      <c r="A137" s="12"/>
      <c r="B137" s="202"/>
      <c r="C137" s="203"/>
      <c r="D137" s="204" t="s">
        <v>78</v>
      </c>
      <c r="E137" s="205" t="s">
        <v>540</v>
      </c>
      <c r="F137" s="205" t="s">
        <v>541</v>
      </c>
      <c r="G137" s="203"/>
      <c r="H137" s="203"/>
      <c r="I137" s="206"/>
      <c r="J137" s="207">
        <f>BK137</f>
        <v>0</v>
      </c>
      <c r="K137" s="203"/>
      <c r="L137" s="208"/>
      <c r="M137" s="209"/>
      <c r="N137" s="210"/>
      <c r="O137" s="210"/>
      <c r="P137" s="211">
        <f>P138</f>
        <v>0</v>
      </c>
      <c r="Q137" s="210"/>
      <c r="R137" s="211">
        <f>R138</f>
        <v>0</v>
      </c>
      <c r="S137" s="210"/>
      <c r="T137" s="212">
        <f>T138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3" t="s">
        <v>87</v>
      </c>
      <c r="AT137" s="214" t="s">
        <v>78</v>
      </c>
      <c r="AU137" s="214" t="s">
        <v>79</v>
      </c>
      <c r="AY137" s="213" t="s">
        <v>126</v>
      </c>
      <c r="BK137" s="215">
        <f>BK138</f>
        <v>0</v>
      </c>
    </row>
    <row r="138" s="12" customFormat="1" ht="22.8" customHeight="1">
      <c r="A138" s="12"/>
      <c r="B138" s="202"/>
      <c r="C138" s="203"/>
      <c r="D138" s="204" t="s">
        <v>78</v>
      </c>
      <c r="E138" s="216" t="s">
        <v>520</v>
      </c>
      <c r="F138" s="216" t="s">
        <v>521</v>
      </c>
      <c r="G138" s="203"/>
      <c r="H138" s="203"/>
      <c r="I138" s="206"/>
      <c r="J138" s="217">
        <f>BK138</f>
        <v>0</v>
      </c>
      <c r="K138" s="203"/>
      <c r="L138" s="208"/>
      <c r="M138" s="209"/>
      <c r="N138" s="210"/>
      <c r="O138" s="210"/>
      <c r="P138" s="211">
        <f>SUM(P139:P158)</f>
        <v>0</v>
      </c>
      <c r="Q138" s="210"/>
      <c r="R138" s="211">
        <f>SUM(R139:R158)</f>
        <v>0</v>
      </c>
      <c r="S138" s="210"/>
      <c r="T138" s="212">
        <f>SUM(T139:T158)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3" t="s">
        <v>87</v>
      </c>
      <c r="AT138" s="214" t="s">
        <v>78</v>
      </c>
      <c r="AU138" s="214" t="s">
        <v>87</v>
      </c>
      <c r="AY138" s="213" t="s">
        <v>126</v>
      </c>
      <c r="BK138" s="215">
        <f>SUM(BK139:BK158)</f>
        <v>0</v>
      </c>
    </row>
    <row r="139" s="2" customFormat="1" ht="33" customHeight="1">
      <c r="A139" s="38"/>
      <c r="B139" s="39"/>
      <c r="C139" s="218" t="s">
        <v>165</v>
      </c>
      <c r="D139" s="218" t="s">
        <v>128</v>
      </c>
      <c r="E139" s="219" t="s">
        <v>542</v>
      </c>
      <c r="F139" s="220" t="s">
        <v>543</v>
      </c>
      <c r="G139" s="221" t="s">
        <v>370</v>
      </c>
      <c r="H139" s="222">
        <v>1</v>
      </c>
      <c r="I139" s="223"/>
      <c r="J139" s="224">
        <f>ROUND(I139*H139,2)</f>
        <v>0</v>
      </c>
      <c r="K139" s="220" t="s">
        <v>1</v>
      </c>
      <c r="L139" s="44"/>
      <c r="M139" s="225" t="s">
        <v>1</v>
      </c>
      <c r="N139" s="226" t="s">
        <v>44</v>
      </c>
      <c r="O139" s="91"/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9" t="s">
        <v>133</v>
      </c>
      <c r="AT139" s="229" t="s">
        <v>128</v>
      </c>
      <c r="AU139" s="229" t="s">
        <v>89</v>
      </c>
      <c r="AY139" s="17" t="s">
        <v>126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7" t="s">
        <v>87</v>
      </c>
      <c r="BK139" s="230">
        <f>ROUND(I139*H139,2)</f>
        <v>0</v>
      </c>
      <c r="BL139" s="17" t="s">
        <v>133</v>
      </c>
      <c r="BM139" s="229" t="s">
        <v>206</v>
      </c>
    </row>
    <row r="140" s="2" customFormat="1" ht="44.25" customHeight="1">
      <c r="A140" s="38"/>
      <c r="B140" s="39"/>
      <c r="C140" s="218" t="s">
        <v>170</v>
      </c>
      <c r="D140" s="218" t="s">
        <v>128</v>
      </c>
      <c r="E140" s="219" t="s">
        <v>544</v>
      </c>
      <c r="F140" s="220" t="s">
        <v>545</v>
      </c>
      <c r="G140" s="221" t="s">
        <v>370</v>
      </c>
      <c r="H140" s="222">
        <v>1</v>
      </c>
      <c r="I140" s="223"/>
      <c r="J140" s="224">
        <f>ROUND(I140*H140,2)</f>
        <v>0</v>
      </c>
      <c r="K140" s="220" t="s">
        <v>1</v>
      </c>
      <c r="L140" s="44"/>
      <c r="M140" s="225" t="s">
        <v>1</v>
      </c>
      <c r="N140" s="226" t="s">
        <v>44</v>
      </c>
      <c r="O140" s="91"/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9" t="s">
        <v>133</v>
      </c>
      <c r="AT140" s="229" t="s">
        <v>128</v>
      </c>
      <c r="AU140" s="229" t="s">
        <v>89</v>
      </c>
      <c r="AY140" s="17" t="s">
        <v>126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7" t="s">
        <v>87</v>
      </c>
      <c r="BK140" s="230">
        <f>ROUND(I140*H140,2)</f>
        <v>0</v>
      </c>
      <c r="BL140" s="17" t="s">
        <v>133</v>
      </c>
      <c r="BM140" s="229" t="s">
        <v>216</v>
      </c>
    </row>
    <row r="141" s="2" customFormat="1" ht="16.5" customHeight="1">
      <c r="A141" s="38"/>
      <c r="B141" s="39"/>
      <c r="C141" s="218" t="s">
        <v>181</v>
      </c>
      <c r="D141" s="218" t="s">
        <v>128</v>
      </c>
      <c r="E141" s="219" t="s">
        <v>546</v>
      </c>
      <c r="F141" s="220" t="s">
        <v>547</v>
      </c>
      <c r="G141" s="221" t="s">
        <v>370</v>
      </c>
      <c r="H141" s="222">
        <v>1</v>
      </c>
      <c r="I141" s="223"/>
      <c r="J141" s="224">
        <f>ROUND(I141*H141,2)</f>
        <v>0</v>
      </c>
      <c r="K141" s="220" t="s">
        <v>1</v>
      </c>
      <c r="L141" s="44"/>
      <c r="M141" s="225" t="s">
        <v>1</v>
      </c>
      <c r="N141" s="226" t="s">
        <v>44</v>
      </c>
      <c r="O141" s="91"/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9" t="s">
        <v>133</v>
      </c>
      <c r="AT141" s="229" t="s">
        <v>128</v>
      </c>
      <c r="AU141" s="229" t="s">
        <v>89</v>
      </c>
      <c r="AY141" s="17" t="s">
        <v>126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7" t="s">
        <v>87</v>
      </c>
      <c r="BK141" s="230">
        <f>ROUND(I141*H141,2)</f>
        <v>0</v>
      </c>
      <c r="BL141" s="17" t="s">
        <v>133</v>
      </c>
      <c r="BM141" s="229" t="s">
        <v>227</v>
      </c>
    </row>
    <row r="142" s="2" customFormat="1">
      <c r="A142" s="38"/>
      <c r="B142" s="39"/>
      <c r="C142" s="40"/>
      <c r="D142" s="233" t="s">
        <v>533</v>
      </c>
      <c r="E142" s="40"/>
      <c r="F142" s="277" t="s">
        <v>548</v>
      </c>
      <c r="G142" s="40"/>
      <c r="H142" s="40"/>
      <c r="I142" s="278"/>
      <c r="J142" s="40"/>
      <c r="K142" s="40"/>
      <c r="L142" s="44"/>
      <c r="M142" s="279"/>
      <c r="N142" s="280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533</v>
      </c>
      <c r="AU142" s="17" t="s">
        <v>89</v>
      </c>
    </row>
    <row r="143" s="2" customFormat="1" ht="24.15" customHeight="1">
      <c r="A143" s="38"/>
      <c r="B143" s="39"/>
      <c r="C143" s="218" t="s">
        <v>185</v>
      </c>
      <c r="D143" s="218" t="s">
        <v>128</v>
      </c>
      <c r="E143" s="219" t="s">
        <v>549</v>
      </c>
      <c r="F143" s="220" t="s">
        <v>550</v>
      </c>
      <c r="G143" s="221" t="s">
        <v>370</v>
      </c>
      <c r="H143" s="222">
        <v>1</v>
      </c>
      <c r="I143" s="223"/>
      <c r="J143" s="224">
        <f>ROUND(I143*H143,2)</f>
        <v>0</v>
      </c>
      <c r="K143" s="220" t="s">
        <v>1</v>
      </c>
      <c r="L143" s="44"/>
      <c r="M143" s="225" t="s">
        <v>1</v>
      </c>
      <c r="N143" s="226" t="s">
        <v>44</v>
      </c>
      <c r="O143" s="91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9" t="s">
        <v>133</v>
      </c>
      <c r="AT143" s="229" t="s">
        <v>128</v>
      </c>
      <c r="AU143" s="229" t="s">
        <v>89</v>
      </c>
      <c r="AY143" s="17" t="s">
        <v>126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7" t="s">
        <v>87</v>
      </c>
      <c r="BK143" s="230">
        <f>ROUND(I143*H143,2)</f>
        <v>0</v>
      </c>
      <c r="BL143" s="17" t="s">
        <v>133</v>
      </c>
      <c r="BM143" s="229" t="s">
        <v>240</v>
      </c>
    </row>
    <row r="144" s="2" customFormat="1">
      <c r="A144" s="38"/>
      <c r="B144" s="39"/>
      <c r="C144" s="40"/>
      <c r="D144" s="233" t="s">
        <v>533</v>
      </c>
      <c r="E144" s="40"/>
      <c r="F144" s="277" t="s">
        <v>551</v>
      </c>
      <c r="G144" s="40"/>
      <c r="H144" s="40"/>
      <c r="I144" s="278"/>
      <c r="J144" s="40"/>
      <c r="K144" s="40"/>
      <c r="L144" s="44"/>
      <c r="M144" s="279"/>
      <c r="N144" s="280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533</v>
      </c>
      <c r="AU144" s="17" t="s">
        <v>89</v>
      </c>
    </row>
    <row r="145" s="2" customFormat="1" ht="16.5" customHeight="1">
      <c r="A145" s="38"/>
      <c r="B145" s="39"/>
      <c r="C145" s="218" t="s">
        <v>189</v>
      </c>
      <c r="D145" s="218" t="s">
        <v>128</v>
      </c>
      <c r="E145" s="219" t="s">
        <v>552</v>
      </c>
      <c r="F145" s="220" t="s">
        <v>553</v>
      </c>
      <c r="G145" s="221" t="s">
        <v>370</v>
      </c>
      <c r="H145" s="222">
        <v>1</v>
      </c>
      <c r="I145" s="223"/>
      <c r="J145" s="224">
        <f>ROUND(I145*H145,2)</f>
        <v>0</v>
      </c>
      <c r="K145" s="220" t="s">
        <v>1</v>
      </c>
      <c r="L145" s="44"/>
      <c r="M145" s="225" t="s">
        <v>1</v>
      </c>
      <c r="N145" s="226" t="s">
        <v>44</v>
      </c>
      <c r="O145" s="91"/>
      <c r="P145" s="227">
        <f>O145*H145</f>
        <v>0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9" t="s">
        <v>133</v>
      </c>
      <c r="AT145" s="229" t="s">
        <v>128</v>
      </c>
      <c r="AU145" s="229" t="s">
        <v>89</v>
      </c>
      <c r="AY145" s="17" t="s">
        <v>126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7" t="s">
        <v>87</v>
      </c>
      <c r="BK145" s="230">
        <f>ROUND(I145*H145,2)</f>
        <v>0</v>
      </c>
      <c r="BL145" s="17" t="s">
        <v>133</v>
      </c>
      <c r="BM145" s="229" t="s">
        <v>253</v>
      </c>
    </row>
    <row r="146" s="2" customFormat="1">
      <c r="A146" s="38"/>
      <c r="B146" s="39"/>
      <c r="C146" s="40"/>
      <c r="D146" s="233" t="s">
        <v>533</v>
      </c>
      <c r="E146" s="40"/>
      <c r="F146" s="277" t="s">
        <v>554</v>
      </c>
      <c r="G146" s="40"/>
      <c r="H146" s="40"/>
      <c r="I146" s="278"/>
      <c r="J146" s="40"/>
      <c r="K146" s="40"/>
      <c r="L146" s="44"/>
      <c r="M146" s="279"/>
      <c r="N146" s="280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533</v>
      </c>
      <c r="AU146" s="17" t="s">
        <v>89</v>
      </c>
    </row>
    <row r="147" s="2" customFormat="1" ht="16.5" customHeight="1">
      <c r="A147" s="38"/>
      <c r="B147" s="39"/>
      <c r="C147" s="218" t="s">
        <v>193</v>
      </c>
      <c r="D147" s="218" t="s">
        <v>128</v>
      </c>
      <c r="E147" s="219" t="s">
        <v>555</v>
      </c>
      <c r="F147" s="220" t="s">
        <v>556</v>
      </c>
      <c r="G147" s="221" t="s">
        <v>370</v>
      </c>
      <c r="H147" s="222">
        <v>1</v>
      </c>
      <c r="I147" s="223"/>
      <c r="J147" s="224">
        <f>ROUND(I147*H147,2)</f>
        <v>0</v>
      </c>
      <c r="K147" s="220" t="s">
        <v>1</v>
      </c>
      <c r="L147" s="44"/>
      <c r="M147" s="225" t="s">
        <v>1</v>
      </c>
      <c r="N147" s="226" t="s">
        <v>44</v>
      </c>
      <c r="O147" s="91"/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9" t="s">
        <v>133</v>
      </c>
      <c r="AT147" s="229" t="s">
        <v>128</v>
      </c>
      <c r="AU147" s="229" t="s">
        <v>89</v>
      </c>
      <c r="AY147" s="17" t="s">
        <v>126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7" t="s">
        <v>87</v>
      </c>
      <c r="BK147" s="230">
        <f>ROUND(I147*H147,2)</f>
        <v>0</v>
      </c>
      <c r="BL147" s="17" t="s">
        <v>133</v>
      </c>
      <c r="BM147" s="229" t="s">
        <v>264</v>
      </c>
    </row>
    <row r="148" s="2" customFormat="1">
      <c r="A148" s="38"/>
      <c r="B148" s="39"/>
      <c r="C148" s="40"/>
      <c r="D148" s="233" t="s">
        <v>533</v>
      </c>
      <c r="E148" s="40"/>
      <c r="F148" s="277" t="s">
        <v>557</v>
      </c>
      <c r="G148" s="40"/>
      <c r="H148" s="40"/>
      <c r="I148" s="278"/>
      <c r="J148" s="40"/>
      <c r="K148" s="40"/>
      <c r="L148" s="44"/>
      <c r="M148" s="279"/>
      <c r="N148" s="280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533</v>
      </c>
      <c r="AU148" s="17" t="s">
        <v>89</v>
      </c>
    </row>
    <row r="149" s="2" customFormat="1" ht="44.25" customHeight="1">
      <c r="A149" s="38"/>
      <c r="B149" s="39"/>
      <c r="C149" s="218" t="s">
        <v>199</v>
      </c>
      <c r="D149" s="218" t="s">
        <v>128</v>
      </c>
      <c r="E149" s="219" t="s">
        <v>558</v>
      </c>
      <c r="F149" s="220" t="s">
        <v>559</v>
      </c>
      <c r="G149" s="221" t="s">
        <v>370</v>
      </c>
      <c r="H149" s="222">
        <v>1</v>
      </c>
      <c r="I149" s="223"/>
      <c r="J149" s="224">
        <f>ROUND(I149*H149,2)</f>
        <v>0</v>
      </c>
      <c r="K149" s="220" t="s">
        <v>1</v>
      </c>
      <c r="L149" s="44"/>
      <c r="M149" s="225" t="s">
        <v>1</v>
      </c>
      <c r="N149" s="226" t="s">
        <v>44</v>
      </c>
      <c r="O149" s="91"/>
      <c r="P149" s="227">
        <f>O149*H149</f>
        <v>0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9" t="s">
        <v>133</v>
      </c>
      <c r="AT149" s="229" t="s">
        <v>128</v>
      </c>
      <c r="AU149" s="229" t="s">
        <v>89</v>
      </c>
      <c r="AY149" s="17" t="s">
        <v>126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7" t="s">
        <v>87</v>
      </c>
      <c r="BK149" s="230">
        <f>ROUND(I149*H149,2)</f>
        <v>0</v>
      </c>
      <c r="BL149" s="17" t="s">
        <v>133</v>
      </c>
      <c r="BM149" s="229" t="s">
        <v>275</v>
      </c>
    </row>
    <row r="150" s="2" customFormat="1" ht="16.5" customHeight="1">
      <c r="A150" s="38"/>
      <c r="B150" s="39"/>
      <c r="C150" s="218" t="s">
        <v>206</v>
      </c>
      <c r="D150" s="218" t="s">
        <v>128</v>
      </c>
      <c r="E150" s="219" t="s">
        <v>560</v>
      </c>
      <c r="F150" s="220" t="s">
        <v>561</v>
      </c>
      <c r="G150" s="221" t="s">
        <v>370</v>
      </c>
      <c r="H150" s="222">
        <v>1</v>
      </c>
      <c r="I150" s="223"/>
      <c r="J150" s="224">
        <f>ROUND(I150*H150,2)</f>
        <v>0</v>
      </c>
      <c r="K150" s="220" t="s">
        <v>1</v>
      </c>
      <c r="L150" s="44"/>
      <c r="M150" s="225" t="s">
        <v>1</v>
      </c>
      <c r="N150" s="226" t="s">
        <v>44</v>
      </c>
      <c r="O150" s="91"/>
      <c r="P150" s="227">
        <f>O150*H150</f>
        <v>0</v>
      </c>
      <c r="Q150" s="227">
        <v>0</v>
      </c>
      <c r="R150" s="227">
        <f>Q150*H150</f>
        <v>0</v>
      </c>
      <c r="S150" s="227">
        <v>0</v>
      </c>
      <c r="T150" s="228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9" t="s">
        <v>133</v>
      </c>
      <c r="AT150" s="229" t="s">
        <v>128</v>
      </c>
      <c r="AU150" s="229" t="s">
        <v>89</v>
      </c>
      <c r="AY150" s="17" t="s">
        <v>126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17" t="s">
        <v>87</v>
      </c>
      <c r="BK150" s="230">
        <f>ROUND(I150*H150,2)</f>
        <v>0</v>
      </c>
      <c r="BL150" s="17" t="s">
        <v>133</v>
      </c>
      <c r="BM150" s="229" t="s">
        <v>285</v>
      </c>
    </row>
    <row r="151" s="2" customFormat="1" ht="33" customHeight="1">
      <c r="A151" s="38"/>
      <c r="B151" s="39"/>
      <c r="C151" s="218" t="s">
        <v>8</v>
      </c>
      <c r="D151" s="218" t="s">
        <v>128</v>
      </c>
      <c r="E151" s="219" t="s">
        <v>562</v>
      </c>
      <c r="F151" s="220" t="s">
        <v>563</v>
      </c>
      <c r="G151" s="221" t="s">
        <v>370</v>
      </c>
      <c r="H151" s="222">
        <v>1</v>
      </c>
      <c r="I151" s="223"/>
      <c r="J151" s="224">
        <f>ROUND(I151*H151,2)</f>
        <v>0</v>
      </c>
      <c r="K151" s="220" t="s">
        <v>1</v>
      </c>
      <c r="L151" s="44"/>
      <c r="M151" s="225" t="s">
        <v>1</v>
      </c>
      <c r="N151" s="226" t="s">
        <v>44</v>
      </c>
      <c r="O151" s="91"/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9" t="s">
        <v>133</v>
      </c>
      <c r="AT151" s="229" t="s">
        <v>128</v>
      </c>
      <c r="AU151" s="229" t="s">
        <v>89</v>
      </c>
      <c r="AY151" s="17" t="s">
        <v>126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7" t="s">
        <v>87</v>
      </c>
      <c r="BK151" s="230">
        <f>ROUND(I151*H151,2)</f>
        <v>0</v>
      </c>
      <c r="BL151" s="17" t="s">
        <v>133</v>
      </c>
      <c r="BM151" s="229" t="s">
        <v>295</v>
      </c>
    </row>
    <row r="152" s="2" customFormat="1">
      <c r="A152" s="38"/>
      <c r="B152" s="39"/>
      <c r="C152" s="40"/>
      <c r="D152" s="233" t="s">
        <v>533</v>
      </c>
      <c r="E152" s="40"/>
      <c r="F152" s="277" t="s">
        <v>564</v>
      </c>
      <c r="G152" s="40"/>
      <c r="H152" s="40"/>
      <c r="I152" s="278"/>
      <c r="J152" s="40"/>
      <c r="K152" s="40"/>
      <c r="L152" s="44"/>
      <c r="M152" s="279"/>
      <c r="N152" s="280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533</v>
      </c>
      <c r="AU152" s="17" t="s">
        <v>89</v>
      </c>
    </row>
    <row r="153" s="2" customFormat="1" ht="16.5" customHeight="1">
      <c r="A153" s="38"/>
      <c r="B153" s="39"/>
      <c r="C153" s="218" t="s">
        <v>216</v>
      </c>
      <c r="D153" s="218" t="s">
        <v>128</v>
      </c>
      <c r="E153" s="219" t="s">
        <v>565</v>
      </c>
      <c r="F153" s="220" t="s">
        <v>566</v>
      </c>
      <c r="G153" s="221" t="s">
        <v>370</v>
      </c>
      <c r="H153" s="222">
        <v>1</v>
      </c>
      <c r="I153" s="223"/>
      <c r="J153" s="224">
        <f>ROUND(I153*H153,2)</f>
        <v>0</v>
      </c>
      <c r="K153" s="220" t="s">
        <v>1</v>
      </c>
      <c r="L153" s="44"/>
      <c r="M153" s="225" t="s">
        <v>1</v>
      </c>
      <c r="N153" s="226" t="s">
        <v>44</v>
      </c>
      <c r="O153" s="91"/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9" t="s">
        <v>133</v>
      </c>
      <c r="AT153" s="229" t="s">
        <v>128</v>
      </c>
      <c r="AU153" s="229" t="s">
        <v>89</v>
      </c>
      <c r="AY153" s="17" t="s">
        <v>126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7" t="s">
        <v>87</v>
      </c>
      <c r="BK153" s="230">
        <f>ROUND(I153*H153,2)</f>
        <v>0</v>
      </c>
      <c r="BL153" s="17" t="s">
        <v>133</v>
      </c>
      <c r="BM153" s="229" t="s">
        <v>303</v>
      </c>
    </row>
    <row r="154" s="2" customFormat="1">
      <c r="A154" s="38"/>
      <c r="B154" s="39"/>
      <c r="C154" s="40"/>
      <c r="D154" s="233" t="s">
        <v>533</v>
      </c>
      <c r="E154" s="40"/>
      <c r="F154" s="277" t="s">
        <v>567</v>
      </c>
      <c r="G154" s="40"/>
      <c r="H154" s="40"/>
      <c r="I154" s="278"/>
      <c r="J154" s="40"/>
      <c r="K154" s="40"/>
      <c r="L154" s="44"/>
      <c r="M154" s="279"/>
      <c r="N154" s="280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533</v>
      </c>
      <c r="AU154" s="17" t="s">
        <v>89</v>
      </c>
    </row>
    <row r="155" s="2" customFormat="1" ht="24.15" customHeight="1">
      <c r="A155" s="38"/>
      <c r="B155" s="39"/>
      <c r="C155" s="218" t="s">
        <v>221</v>
      </c>
      <c r="D155" s="218" t="s">
        <v>128</v>
      </c>
      <c r="E155" s="219" t="s">
        <v>568</v>
      </c>
      <c r="F155" s="220" t="s">
        <v>569</v>
      </c>
      <c r="G155" s="221" t="s">
        <v>370</v>
      </c>
      <c r="H155" s="222">
        <v>1</v>
      </c>
      <c r="I155" s="223"/>
      <c r="J155" s="224">
        <f>ROUND(I155*H155,2)</f>
        <v>0</v>
      </c>
      <c r="K155" s="220" t="s">
        <v>1</v>
      </c>
      <c r="L155" s="44"/>
      <c r="M155" s="225" t="s">
        <v>1</v>
      </c>
      <c r="N155" s="226" t="s">
        <v>44</v>
      </c>
      <c r="O155" s="91"/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9" t="s">
        <v>133</v>
      </c>
      <c r="AT155" s="229" t="s">
        <v>128</v>
      </c>
      <c r="AU155" s="229" t="s">
        <v>89</v>
      </c>
      <c r="AY155" s="17" t="s">
        <v>126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7" t="s">
        <v>87</v>
      </c>
      <c r="BK155" s="230">
        <f>ROUND(I155*H155,2)</f>
        <v>0</v>
      </c>
      <c r="BL155" s="17" t="s">
        <v>133</v>
      </c>
      <c r="BM155" s="229" t="s">
        <v>311</v>
      </c>
    </row>
    <row r="156" s="2" customFormat="1" ht="37.8" customHeight="1">
      <c r="A156" s="38"/>
      <c r="B156" s="39"/>
      <c r="C156" s="218" t="s">
        <v>227</v>
      </c>
      <c r="D156" s="218" t="s">
        <v>128</v>
      </c>
      <c r="E156" s="219" t="s">
        <v>570</v>
      </c>
      <c r="F156" s="220" t="s">
        <v>571</v>
      </c>
      <c r="G156" s="221" t="s">
        <v>370</v>
      </c>
      <c r="H156" s="222">
        <v>1</v>
      </c>
      <c r="I156" s="223"/>
      <c r="J156" s="224">
        <f>ROUND(I156*H156,2)</f>
        <v>0</v>
      </c>
      <c r="K156" s="220" t="s">
        <v>1</v>
      </c>
      <c r="L156" s="44"/>
      <c r="M156" s="225" t="s">
        <v>1</v>
      </c>
      <c r="N156" s="226" t="s">
        <v>44</v>
      </c>
      <c r="O156" s="91"/>
      <c r="P156" s="227">
        <f>O156*H156</f>
        <v>0</v>
      </c>
      <c r="Q156" s="227">
        <v>0</v>
      </c>
      <c r="R156" s="227">
        <f>Q156*H156</f>
        <v>0</v>
      </c>
      <c r="S156" s="227">
        <v>0</v>
      </c>
      <c r="T156" s="228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9" t="s">
        <v>133</v>
      </c>
      <c r="AT156" s="229" t="s">
        <v>128</v>
      </c>
      <c r="AU156" s="229" t="s">
        <v>89</v>
      </c>
      <c r="AY156" s="17" t="s">
        <v>126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17" t="s">
        <v>87</v>
      </c>
      <c r="BK156" s="230">
        <f>ROUND(I156*H156,2)</f>
        <v>0</v>
      </c>
      <c r="BL156" s="17" t="s">
        <v>133</v>
      </c>
      <c r="BM156" s="229" t="s">
        <v>319</v>
      </c>
    </row>
    <row r="157" s="2" customFormat="1" ht="298.05" customHeight="1">
      <c r="A157" s="38"/>
      <c r="B157" s="39"/>
      <c r="C157" s="218" t="s">
        <v>233</v>
      </c>
      <c r="D157" s="218" t="s">
        <v>128</v>
      </c>
      <c r="E157" s="219" t="s">
        <v>572</v>
      </c>
      <c r="F157" s="220" t="s">
        <v>573</v>
      </c>
      <c r="G157" s="221" t="s">
        <v>370</v>
      </c>
      <c r="H157" s="222">
        <v>1</v>
      </c>
      <c r="I157" s="223"/>
      <c r="J157" s="224">
        <f>ROUND(I157*H157,2)</f>
        <v>0</v>
      </c>
      <c r="K157" s="220" t="s">
        <v>1</v>
      </c>
      <c r="L157" s="44"/>
      <c r="M157" s="225" t="s">
        <v>1</v>
      </c>
      <c r="N157" s="226" t="s">
        <v>44</v>
      </c>
      <c r="O157" s="91"/>
      <c r="P157" s="227">
        <f>O157*H157</f>
        <v>0</v>
      </c>
      <c r="Q157" s="227">
        <v>0</v>
      </c>
      <c r="R157" s="227">
        <f>Q157*H157</f>
        <v>0</v>
      </c>
      <c r="S157" s="227">
        <v>0</v>
      </c>
      <c r="T157" s="228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9" t="s">
        <v>133</v>
      </c>
      <c r="AT157" s="229" t="s">
        <v>128</v>
      </c>
      <c r="AU157" s="229" t="s">
        <v>89</v>
      </c>
      <c r="AY157" s="17" t="s">
        <v>126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17" t="s">
        <v>87</v>
      </c>
      <c r="BK157" s="230">
        <f>ROUND(I157*H157,2)</f>
        <v>0</v>
      </c>
      <c r="BL157" s="17" t="s">
        <v>133</v>
      </c>
      <c r="BM157" s="229" t="s">
        <v>330</v>
      </c>
    </row>
    <row r="158" s="2" customFormat="1" ht="24.15" customHeight="1">
      <c r="A158" s="38"/>
      <c r="B158" s="39"/>
      <c r="C158" s="218" t="s">
        <v>240</v>
      </c>
      <c r="D158" s="218" t="s">
        <v>128</v>
      </c>
      <c r="E158" s="219" t="s">
        <v>574</v>
      </c>
      <c r="F158" s="220" t="s">
        <v>575</v>
      </c>
      <c r="G158" s="221" t="s">
        <v>370</v>
      </c>
      <c r="H158" s="222">
        <v>1</v>
      </c>
      <c r="I158" s="223"/>
      <c r="J158" s="224">
        <f>ROUND(I158*H158,2)</f>
        <v>0</v>
      </c>
      <c r="K158" s="220" t="s">
        <v>1</v>
      </c>
      <c r="L158" s="44"/>
      <c r="M158" s="225" t="s">
        <v>1</v>
      </c>
      <c r="N158" s="226" t="s">
        <v>44</v>
      </c>
      <c r="O158" s="91"/>
      <c r="P158" s="227">
        <f>O158*H158</f>
        <v>0</v>
      </c>
      <c r="Q158" s="227">
        <v>0</v>
      </c>
      <c r="R158" s="227">
        <f>Q158*H158</f>
        <v>0</v>
      </c>
      <c r="S158" s="227">
        <v>0</v>
      </c>
      <c r="T158" s="228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9" t="s">
        <v>133</v>
      </c>
      <c r="AT158" s="229" t="s">
        <v>128</v>
      </c>
      <c r="AU158" s="229" t="s">
        <v>89</v>
      </c>
      <c r="AY158" s="17" t="s">
        <v>126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7" t="s">
        <v>87</v>
      </c>
      <c r="BK158" s="230">
        <f>ROUND(I158*H158,2)</f>
        <v>0</v>
      </c>
      <c r="BL158" s="17" t="s">
        <v>133</v>
      </c>
      <c r="BM158" s="229" t="s">
        <v>341</v>
      </c>
    </row>
    <row r="159" s="12" customFormat="1" ht="25.92" customHeight="1">
      <c r="A159" s="12"/>
      <c r="B159" s="202"/>
      <c r="C159" s="203"/>
      <c r="D159" s="204" t="s">
        <v>78</v>
      </c>
      <c r="E159" s="205" t="s">
        <v>576</v>
      </c>
      <c r="F159" s="205" t="s">
        <v>577</v>
      </c>
      <c r="G159" s="203"/>
      <c r="H159" s="203"/>
      <c r="I159" s="206"/>
      <c r="J159" s="207">
        <f>BK159</f>
        <v>0</v>
      </c>
      <c r="K159" s="203"/>
      <c r="L159" s="208"/>
      <c r="M159" s="209"/>
      <c r="N159" s="210"/>
      <c r="O159" s="210"/>
      <c r="P159" s="211">
        <f>P160</f>
        <v>0</v>
      </c>
      <c r="Q159" s="210"/>
      <c r="R159" s="211">
        <f>R160</f>
        <v>0</v>
      </c>
      <c r="S159" s="210"/>
      <c r="T159" s="212">
        <f>T160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13" t="s">
        <v>87</v>
      </c>
      <c r="AT159" s="214" t="s">
        <v>78</v>
      </c>
      <c r="AU159" s="214" t="s">
        <v>79</v>
      </c>
      <c r="AY159" s="213" t="s">
        <v>126</v>
      </c>
      <c r="BK159" s="215">
        <f>BK160</f>
        <v>0</v>
      </c>
    </row>
    <row r="160" s="12" customFormat="1" ht="22.8" customHeight="1">
      <c r="A160" s="12"/>
      <c r="B160" s="202"/>
      <c r="C160" s="203"/>
      <c r="D160" s="204" t="s">
        <v>78</v>
      </c>
      <c r="E160" s="216" t="s">
        <v>520</v>
      </c>
      <c r="F160" s="216" t="s">
        <v>521</v>
      </c>
      <c r="G160" s="203"/>
      <c r="H160" s="203"/>
      <c r="I160" s="206"/>
      <c r="J160" s="217">
        <f>BK160</f>
        <v>0</v>
      </c>
      <c r="K160" s="203"/>
      <c r="L160" s="208"/>
      <c r="M160" s="209"/>
      <c r="N160" s="210"/>
      <c r="O160" s="210"/>
      <c r="P160" s="211">
        <f>SUM(P161:P169)</f>
        <v>0</v>
      </c>
      <c r="Q160" s="210"/>
      <c r="R160" s="211">
        <f>SUM(R161:R169)</f>
        <v>0</v>
      </c>
      <c r="S160" s="210"/>
      <c r="T160" s="212">
        <f>SUM(T161:T169)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13" t="s">
        <v>87</v>
      </c>
      <c r="AT160" s="214" t="s">
        <v>78</v>
      </c>
      <c r="AU160" s="214" t="s">
        <v>87</v>
      </c>
      <c r="AY160" s="213" t="s">
        <v>126</v>
      </c>
      <c r="BK160" s="215">
        <f>SUM(BK161:BK169)</f>
        <v>0</v>
      </c>
    </row>
    <row r="161" s="2" customFormat="1" ht="24.15" customHeight="1">
      <c r="A161" s="38"/>
      <c r="B161" s="39"/>
      <c r="C161" s="218" t="s">
        <v>7</v>
      </c>
      <c r="D161" s="218" t="s">
        <v>128</v>
      </c>
      <c r="E161" s="219" t="s">
        <v>578</v>
      </c>
      <c r="F161" s="220" t="s">
        <v>579</v>
      </c>
      <c r="G161" s="221" t="s">
        <v>370</v>
      </c>
      <c r="H161" s="222">
        <v>1</v>
      </c>
      <c r="I161" s="223"/>
      <c r="J161" s="224">
        <f>ROUND(I161*H161,2)</f>
        <v>0</v>
      </c>
      <c r="K161" s="220" t="s">
        <v>1</v>
      </c>
      <c r="L161" s="44"/>
      <c r="M161" s="225" t="s">
        <v>1</v>
      </c>
      <c r="N161" s="226" t="s">
        <v>44</v>
      </c>
      <c r="O161" s="91"/>
      <c r="P161" s="227">
        <f>O161*H161</f>
        <v>0</v>
      </c>
      <c r="Q161" s="227">
        <v>0</v>
      </c>
      <c r="R161" s="227">
        <f>Q161*H161</f>
        <v>0</v>
      </c>
      <c r="S161" s="227">
        <v>0</v>
      </c>
      <c r="T161" s="228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9" t="s">
        <v>133</v>
      </c>
      <c r="AT161" s="229" t="s">
        <v>128</v>
      </c>
      <c r="AU161" s="229" t="s">
        <v>89</v>
      </c>
      <c r="AY161" s="17" t="s">
        <v>126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17" t="s">
        <v>87</v>
      </c>
      <c r="BK161" s="230">
        <f>ROUND(I161*H161,2)</f>
        <v>0</v>
      </c>
      <c r="BL161" s="17" t="s">
        <v>133</v>
      </c>
      <c r="BM161" s="229" t="s">
        <v>350</v>
      </c>
    </row>
    <row r="162" s="2" customFormat="1">
      <c r="A162" s="38"/>
      <c r="B162" s="39"/>
      <c r="C162" s="40"/>
      <c r="D162" s="233" t="s">
        <v>533</v>
      </c>
      <c r="E162" s="40"/>
      <c r="F162" s="277" t="s">
        <v>580</v>
      </c>
      <c r="G162" s="40"/>
      <c r="H162" s="40"/>
      <c r="I162" s="278"/>
      <c r="J162" s="40"/>
      <c r="K162" s="40"/>
      <c r="L162" s="44"/>
      <c r="M162" s="279"/>
      <c r="N162" s="280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533</v>
      </c>
      <c r="AU162" s="17" t="s">
        <v>89</v>
      </c>
    </row>
    <row r="163" s="2" customFormat="1" ht="16.5" customHeight="1">
      <c r="A163" s="38"/>
      <c r="B163" s="39"/>
      <c r="C163" s="218" t="s">
        <v>253</v>
      </c>
      <c r="D163" s="218" t="s">
        <v>128</v>
      </c>
      <c r="E163" s="219" t="s">
        <v>581</v>
      </c>
      <c r="F163" s="220" t="s">
        <v>582</v>
      </c>
      <c r="G163" s="221" t="s">
        <v>370</v>
      </c>
      <c r="H163" s="222">
        <v>1</v>
      </c>
      <c r="I163" s="223"/>
      <c r="J163" s="224">
        <f>ROUND(I163*H163,2)</f>
        <v>0</v>
      </c>
      <c r="K163" s="220" t="s">
        <v>1</v>
      </c>
      <c r="L163" s="44"/>
      <c r="M163" s="225" t="s">
        <v>1</v>
      </c>
      <c r="N163" s="226" t="s">
        <v>44</v>
      </c>
      <c r="O163" s="91"/>
      <c r="P163" s="227">
        <f>O163*H163</f>
        <v>0</v>
      </c>
      <c r="Q163" s="227">
        <v>0</v>
      </c>
      <c r="R163" s="227">
        <f>Q163*H163</f>
        <v>0</v>
      </c>
      <c r="S163" s="227">
        <v>0</v>
      </c>
      <c r="T163" s="228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9" t="s">
        <v>133</v>
      </c>
      <c r="AT163" s="229" t="s">
        <v>128</v>
      </c>
      <c r="AU163" s="229" t="s">
        <v>89</v>
      </c>
      <c r="AY163" s="17" t="s">
        <v>126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17" t="s">
        <v>87</v>
      </c>
      <c r="BK163" s="230">
        <f>ROUND(I163*H163,2)</f>
        <v>0</v>
      </c>
      <c r="BL163" s="17" t="s">
        <v>133</v>
      </c>
      <c r="BM163" s="229" t="s">
        <v>359</v>
      </c>
    </row>
    <row r="164" s="2" customFormat="1" ht="24.15" customHeight="1">
      <c r="A164" s="38"/>
      <c r="B164" s="39"/>
      <c r="C164" s="218" t="s">
        <v>259</v>
      </c>
      <c r="D164" s="218" t="s">
        <v>128</v>
      </c>
      <c r="E164" s="219" t="s">
        <v>583</v>
      </c>
      <c r="F164" s="220" t="s">
        <v>584</v>
      </c>
      <c r="G164" s="221" t="s">
        <v>370</v>
      </c>
      <c r="H164" s="222">
        <v>1</v>
      </c>
      <c r="I164" s="223"/>
      <c r="J164" s="224">
        <f>ROUND(I164*H164,2)</f>
        <v>0</v>
      </c>
      <c r="K164" s="220" t="s">
        <v>1</v>
      </c>
      <c r="L164" s="44"/>
      <c r="M164" s="225" t="s">
        <v>1</v>
      </c>
      <c r="N164" s="226" t="s">
        <v>44</v>
      </c>
      <c r="O164" s="91"/>
      <c r="P164" s="227">
        <f>O164*H164</f>
        <v>0</v>
      </c>
      <c r="Q164" s="227">
        <v>0</v>
      </c>
      <c r="R164" s="227">
        <f>Q164*H164</f>
        <v>0</v>
      </c>
      <c r="S164" s="227">
        <v>0</v>
      </c>
      <c r="T164" s="228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9" t="s">
        <v>133</v>
      </c>
      <c r="AT164" s="229" t="s">
        <v>128</v>
      </c>
      <c r="AU164" s="229" t="s">
        <v>89</v>
      </c>
      <c r="AY164" s="17" t="s">
        <v>126</v>
      </c>
      <c r="BE164" s="230">
        <f>IF(N164="základní",J164,0)</f>
        <v>0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17" t="s">
        <v>87</v>
      </c>
      <c r="BK164" s="230">
        <f>ROUND(I164*H164,2)</f>
        <v>0</v>
      </c>
      <c r="BL164" s="17" t="s">
        <v>133</v>
      </c>
      <c r="BM164" s="229" t="s">
        <v>367</v>
      </c>
    </row>
    <row r="165" s="2" customFormat="1">
      <c r="A165" s="38"/>
      <c r="B165" s="39"/>
      <c r="C165" s="40"/>
      <c r="D165" s="233" t="s">
        <v>533</v>
      </c>
      <c r="E165" s="40"/>
      <c r="F165" s="277" t="s">
        <v>585</v>
      </c>
      <c r="G165" s="40"/>
      <c r="H165" s="40"/>
      <c r="I165" s="278"/>
      <c r="J165" s="40"/>
      <c r="K165" s="40"/>
      <c r="L165" s="44"/>
      <c r="M165" s="279"/>
      <c r="N165" s="280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533</v>
      </c>
      <c r="AU165" s="17" t="s">
        <v>89</v>
      </c>
    </row>
    <row r="166" s="2" customFormat="1" ht="24.15" customHeight="1">
      <c r="A166" s="38"/>
      <c r="B166" s="39"/>
      <c r="C166" s="218" t="s">
        <v>264</v>
      </c>
      <c r="D166" s="218" t="s">
        <v>128</v>
      </c>
      <c r="E166" s="219" t="s">
        <v>586</v>
      </c>
      <c r="F166" s="220" t="s">
        <v>587</v>
      </c>
      <c r="G166" s="221" t="s">
        <v>370</v>
      </c>
      <c r="H166" s="222">
        <v>1</v>
      </c>
      <c r="I166" s="223"/>
      <c r="J166" s="224">
        <f>ROUND(I166*H166,2)</f>
        <v>0</v>
      </c>
      <c r="K166" s="220" t="s">
        <v>1</v>
      </c>
      <c r="L166" s="44"/>
      <c r="M166" s="225" t="s">
        <v>1</v>
      </c>
      <c r="N166" s="226" t="s">
        <v>44</v>
      </c>
      <c r="O166" s="91"/>
      <c r="P166" s="227">
        <f>O166*H166</f>
        <v>0</v>
      </c>
      <c r="Q166" s="227">
        <v>0</v>
      </c>
      <c r="R166" s="227">
        <f>Q166*H166</f>
        <v>0</v>
      </c>
      <c r="S166" s="227">
        <v>0</v>
      </c>
      <c r="T166" s="228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9" t="s">
        <v>133</v>
      </c>
      <c r="AT166" s="229" t="s">
        <v>128</v>
      </c>
      <c r="AU166" s="229" t="s">
        <v>89</v>
      </c>
      <c r="AY166" s="17" t="s">
        <v>126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17" t="s">
        <v>87</v>
      </c>
      <c r="BK166" s="230">
        <f>ROUND(I166*H166,2)</f>
        <v>0</v>
      </c>
      <c r="BL166" s="17" t="s">
        <v>133</v>
      </c>
      <c r="BM166" s="229" t="s">
        <v>378</v>
      </c>
    </row>
    <row r="167" s="2" customFormat="1">
      <c r="A167" s="38"/>
      <c r="B167" s="39"/>
      <c r="C167" s="40"/>
      <c r="D167" s="233" t="s">
        <v>533</v>
      </c>
      <c r="E167" s="40"/>
      <c r="F167" s="277" t="s">
        <v>588</v>
      </c>
      <c r="G167" s="40"/>
      <c r="H167" s="40"/>
      <c r="I167" s="278"/>
      <c r="J167" s="40"/>
      <c r="K167" s="40"/>
      <c r="L167" s="44"/>
      <c r="M167" s="279"/>
      <c r="N167" s="280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533</v>
      </c>
      <c r="AU167" s="17" t="s">
        <v>89</v>
      </c>
    </row>
    <row r="168" s="2" customFormat="1" ht="44.25" customHeight="1">
      <c r="A168" s="38"/>
      <c r="B168" s="39"/>
      <c r="C168" s="218" t="s">
        <v>270</v>
      </c>
      <c r="D168" s="218" t="s">
        <v>128</v>
      </c>
      <c r="E168" s="219" t="s">
        <v>589</v>
      </c>
      <c r="F168" s="220" t="s">
        <v>590</v>
      </c>
      <c r="G168" s="221" t="s">
        <v>370</v>
      </c>
      <c r="H168" s="222">
        <v>1</v>
      </c>
      <c r="I168" s="223"/>
      <c r="J168" s="224">
        <f>ROUND(I168*H168,2)</f>
        <v>0</v>
      </c>
      <c r="K168" s="220" t="s">
        <v>1</v>
      </c>
      <c r="L168" s="44"/>
      <c r="M168" s="225" t="s">
        <v>1</v>
      </c>
      <c r="N168" s="226" t="s">
        <v>44</v>
      </c>
      <c r="O168" s="91"/>
      <c r="P168" s="227">
        <f>O168*H168</f>
        <v>0</v>
      </c>
      <c r="Q168" s="227">
        <v>0</v>
      </c>
      <c r="R168" s="227">
        <f>Q168*H168</f>
        <v>0</v>
      </c>
      <c r="S168" s="227">
        <v>0</v>
      </c>
      <c r="T168" s="228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9" t="s">
        <v>133</v>
      </c>
      <c r="AT168" s="229" t="s">
        <v>128</v>
      </c>
      <c r="AU168" s="229" t="s">
        <v>89</v>
      </c>
      <c r="AY168" s="17" t="s">
        <v>126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17" t="s">
        <v>87</v>
      </c>
      <c r="BK168" s="230">
        <f>ROUND(I168*H168,2)</f>
        <v>0</v>
      </c>
      <c r="BL168" s="17" t="s">
        <v>133</v>
      </c>
      <c r="BM168" s="229" t="s">
        <v>388</v>
      </c>
    </row>
    <row r="169" s="2" customFormat="1" ht="16.5" customHeight="1">
      <c r="A169" s="38"/>
      <c r="B169" s="39"/>
      <c r="C169" s="218" t="s">
        <v>275</v>
      </c>
      <c r="D169" s="218" t="s">
        <v>128</v>
      </c>
      <c r="E169" s="219" t="s">
        <v>591</v>
      </c>
      <c r="F169" s="220" t="s">
        <v>592</v>
      </c>
      <c r="G169" s="221" t="s">
        <v>370</v>
      </c>
      <c r="H169" s="222">
        <v>1</v>
      </c>
      <c r="I169" s="223"/>
      <c r="J169" s="224">
        <f>ROUND(I169*H169,2)</f>
        <v>0</v>
      </c>
      <c r="K169" s="220" t="s">
        <v>1</v>
      </c>
      <c r="L169" s="44"/>
      <c r="M169" s="281" t="s">
        <v>1</v>
      </c>
      <c r="N169" s="282" t="s">
        <v>44</v>
      </c>
      <c r="O169" s="283"/>
      <c r="P169" s="284">
        <f>O169*H169</f>
        <v>0</v>
      </c>
      <c r="Q169" s="284">
        <v>0</v>
      </c>
      <c r="R169" s="284">
        <f>Q169*H169</f>
        <v>0</v>
      </c>
      <c r="S169" s="284">
        <v>0</v>
      </c>
      <c r="T169" s="285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9" t="s">
        <v>133</v>
      </c>
      <c r="AT169" s="229" t="s">
        <v>128</v>
      </c>
      <c r="AU169" s="229" t="s">
        <v>89</v>
      </c>
      <c r="AY169" s="17" t="s">
        <v>126</v>
      </c>
      <c r="BE169" s="230">
        <f>IF(N169="základní",J169,0)</f>
        <v>0</v>
      </c>
      <c r="BF169" s="230">
        <f>IF(N169="snížená",J169,0)</f>
        <v>0</v>
      </c>
      <c r="BG169" s="230">
        <f>IF(N169="zákl. přenesená",J169,0)</f>
        <v>0</v>
      </c>
      <c r="BH169" s="230">
        <f>IF(N169="sníž. přenesená",J169,0)</f>
        <v>0</v>
      </c>
      <c r="BI169" s="230">
        <f>IF(N169="nulová",J169,0)</f>
        <v>0</v>
      </c>
      <c r="BJ169" s="17" t="s">
        <v>87</v>
      </c>
      <c r="BK169" s="230">
        <f>ROUND(I169*H169,2)</f>
        <v>0</v>
      </c>
      <c r="BL169" s="17" t="s">
        <v>133</v>
      </c>
      <c r="BM169" s="229" t="s">
        <v>397</v>
      </c>
    </row>
    <row r="170" s="2" customFormat="1" ht="6.96" customHeight="1">
      <c r="A170" s="38"/>
      <c r="B170" s="66"/>
      <c r="C170" s="67"/>
      <c r="D170" s="67"/>
      <c r="E170" s="67"/>
      <c r="F170" s="67"/>
      <c r="G170" s="67"/>
      <c r="H170" s="67"/>
      <c r="I170" s="67"/>
      <c r="J170" s="67"/>
      <c r="K170" s="67"/>
      <c r="L170" s="44"/>
      <c r="M170" s="38"/>
      <c r="O170" s="38"/>
      <c r="P170" s="38"/>
      <c r="Q170" s="38"/>
      <c r="R170" s="38"/>
      <c r="S170" s="38"/>
      <c r="T170" s="38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</row>
  </sheetData>
  <sheetProtection sheet="1" autoFilter="0" formatColumns="0" formatRows="0" objects="1" scenarios="1" spinCount="100000" saltValue="lJqVrRScMMbIQcQE14EQbNzyd2l9Rng7r/KKaoO5W3YB68NdDX/vtGvpEfi3vonRQR2S48ZwP7Did0QVfV2e+Q==" hashValue="XtsEImqzNZRPahz5WyP6XaGcRQ+o4Z1NlJrF3sLyiHca15otDw6KJAsYz5F2BJZHROjnzcPya5Hyb9e2KbA6CA==" algorithmName="SHA-512" password="CC35"/>
  <autoFilter ref="C123:K169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D02840B944C546A8FFB3BEE68E8FD7" ma:contentTypeVersion="27" ma:contentTypeDescription="Vytvoří nový dokument" ma:contentTypeScope="" ma:versionID="022b2de70b78398005233d39c62cb146">
  <xsd:schema xmlns:xsd="http://www.w3.org/2001/XMLSchema" xmlns:xs="http://www.w3.org/2001/XMLSchema" xmlns:p="http://schemas.microsoft.com/office/2006/metadata/properties" xmlns:ns1="http://schemas.microsoft.com/sharepoint/v3" xmlns:ns2="1c5afdd9-10a7-4471-939e-3b6fefddb120" xmlns:ns3="1b0a2e31-377b-4a4f-8b74-191dd8e2e1a2" xmlns:ns4="http://schemas.microsoft.com/sharepoint/v3/fields" targetNamespace="http://schemas.microsoft.com/office/2006/metadata/properties" ma:root="true" ma:fieldsID="800750ff83b2f4be124ce973cd482616" ns1:_="" ns2:_="" ns3:_="" ns4:_="">
    <xsd:import namespace="http://schemas.microsoft.com/sharepoint/v3"/>
    <xsd:import namespace="1c5afdd9-10a7-4471-939e-3b6fefddb120"/>
    <xsd:import namespace="1b0a2e31-377b-4a4f-8b74-191dd8e2e1a2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A" minOccurs="0"/>
                <xsd:element ref="ns1:ClientSideApplicationId" minOccurs="0"/>
                <xsd:element ref="ns1:PageLayoutType" minOccurs="0"/>
                <xsd:element ref="ns1:CanvasContent1" minOccurs="0"/>
                <xsd:element ref="ns1:BannerImageUrl" minOccurs="0"/>
                <xsd:element ref="ns1:BannerImageOffset" minOccurs="0"/>
                <xsd:element ref="ns4:Description" minOccurs="0"/>
                <xsd:element ref="ns1:PromotedState" minOccurs="0"/>
                <xsd:element ref="ns3:MediaServiceAutoKeyPoints" minOccurs="0"/>
                <xsd:element ref="ns3:MediaServiceKeyPoints" minOccurs="0"/>
                <xsd:element ref="ns3:Odkaz" minOccurs="0"/>
                <xsd:element ref="ns3:MediaLengthInSeconds" minOccurs="0"/>
                <xsd:element ref="ns3:Pozn_x00e1_mk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ClientSideApplicationId" ma:index="20" nillable="true" ma:displayName="ID stránky klientské aplikace" ma:description="ID stránky klientské aplikace" ma:hidden="true" ma:internalName="ClientSideApplicationId">
      <xsd:simpleType>
        <xsd:restriction base="dms:Unknown"/>
      </xsd:simpleType>
    </xsd:element>
    <xsd:element name="PageLayoutType" ma:index="21" nillable="true" ma:displayName="Typ rozložení stránky" ma:description="Typ rozložení stránky" ma:hidden="true" ma:internalName="PageLayoutType">
      <xsd:simpleType>
        <xsd:restriction base="dms:Text">
          <xsd:maxLength value="255"/>
        </xsd:restriction>
      </xsd:simpleType>
    </xsd:element>
    <xsd:element name="CanvasContent1" ma:index="22" nillable="true" ma:displayName="Obsah plátna pro vytváření webového obsahu" ma:description="V tomto sloupci se ukládá obsah plátna pro vytváření webového obsahu na stránce webu." ma:internalName="CanvasContent1" ma:readOnly="false">
      <xsd:simpleType>
        <xsd:restriction base="dms:Unknown"/>
      </xsd:simpleType>
    </xsd:element>
    <xsd:element name="BannerImageUrl" ma:index="23" nillable="true" ma:displayName="Adresa URL obrázku banneru" ma:description="Adresa URL obrázku banneru" ma:internalName="BannerImageUrl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BannerImageOffset" ma:index="24" nillable="true" ma:displayName="Posun obrázku banneru" ma:description="Posun obrázku banneru" ma:hidden="true" ma:internalName="BannerImageOffset">
      <xsd:simpleType>
        <xsd:restriction base="dms:Text"/>
      </xsd:simpleType>
    </xsd:element>
    <xsd:element name="PromotedState" ma:index="26" nillable="true" ma:displayName="Stav se zvýšenou úrovní" ma:default="0" ma:description="" ma:internalName="PromotedState" ma:readOnly="tru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5afdd9-10a7-4471-939e-3b6fefddb12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0a2e31-377b-4a4f-8b74-191dd8e2e1a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A" ma:index="19" nillable="true" ma:displayName="A" ma:format="Image" ma:internalName="A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ServiceAutoKeyPoints" ma:index="2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Odkaz" ma:index="29" nillable="true" ma:displayName="Odkaz" ma:format="Hyperlink" ma:internalName="Odkaz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LengthInSeconds" ma:index="30" nillable="true" ma:displayName="Length (seconds)" ma:internalName="MediaLengthInSeconds" ma:readOnly="true">
      <xsd:simpleType>
        <xsd:restriction base="dms:Unknown"/>
      </xsd:simpleType>
    </xsd:element>
    <xsd:element name="Pozn_x00e1_mka" ma:index="31" nillable="true" ma:displayName="Poznámka" ma:format="Dropdown" ma:internalName="Pozn_x00e1_mka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Description" ma:index="25" nillable="true" ma:displayName="Popis" ma:internalName="Description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motedState xmlns="http://schemas.microsoft.com/sharepoint/v3">0</PromotedState>
    <ClientSideApplicationId xmlns="http://schemas.microsoft.com/sharepoint/v3" xsi:nil="true"/>
    <CanvasContent1 xmlns="http://schemas.microsoft.com/sharepoint/v3" xsi:nil="true"/>
    <BannerImageUrl xmlns="http://schemas.microsoft.com/sharepoint/v3">
      <Url xsi:nil="true"/>
      <Description xsi:nil="true"/>
    </BannerImageUrl>
    <Odkaz xmlns="1b0a2e31-377b-4a4f-8b74-191dd8e2e1a2">
      <Url xsi:nil="true"/>
      <Description xsi:nil="true"/>
    </Odkaz>
    <PageLayoutType xmlns="http://schemas.microsoft.com/sharepoint/v3" xsi:nil="true"/>
    <BannerImageOffset xmlns="http://schemas.microsoft.com/sharepoint/v3" xsi:nil="true"/>
    <A xmlns="1b0a2e31-377b-4a4f-8b74-191dd8e2e1a2">
      <Url xsi:nil="true"/>
      <Description xsi:nil="true"/>
    </A>
    <Pozn_x00e1_mka xmlns="1b0a2e31-377b-4a4f-8b74-191dd8e2e1a2" xsi:nil="true"/>
  </documentManagement>
</p:properties>
</file>

<file path=customXml/itemProps1.xml><?xml version="1.0" encoding="utf-8"?>
<ds:datastoreItem xmlns:ds="http://schemas.openxmlformats.org/officeDocument/2006/customXml" ds:itemID="{1B256FBE-E2DE-4E92-9A26-D7156C3834C2}"/>
</file>

<file path=customXml/itemProps2.xml><?xml version="1.0" encoding="utf-8"?>
<ds:datastoreItem xmlns:ds="http://schemas.openxmlformats.org/officeDocument/2006/customXml" ds:itemID="{FE38A4DA-7334-4F5E-AC08-1DF78DF34498}"/>
</file>

<file path=customXml/itemProps3.xml><?xml version="1.0" encoding="utf-8"?>
<ds:datastoreItem xmlns:ds="http://schemas.openxmlformats.org/officeDocument/2006/customXml" ds:itemID="{DF2A471C-5311-40DB-BBD1-BCC11203ABAF}"/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Malý Ladislav</dc:creator>
  <cp:lastModifiedBy>Malý Ladislav</cp:lastModifiedBy>
  <dcterms:created xsi:type="dcterms:W3CDTF">2022-03-10T06:49:05Z</dcterms:created>
  <dcterms:modified xsi:type="dcterms:W3CDTF">2022-03-10T06:49:08Z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0x010100D6D02840B944C546A8FFB3BEE68E8FD7</vt:lpwstr>
  </property>
</Properties>
</file>